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</sheets>
  <definedNames>
    <definedName name="_xlnm.Print_Area" localSheetId="3">'FattureTempi'!$A$1:$AF$151</definedName>
  </definedNames>
  <calcPr fullCalcOnLoad="1"/>
</workbook>
</file>

<file path=xl/sharedStrings.xml><?xml version="1.0" encoding="utf-8"?>
<sst xmlns="http://schemas.openxmlformats.org/spreadsheetml/2006/main" count="1366" uniqueCount="414">
  <si>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</si>
  <si>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</si>
  <si>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</si>
  <si>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</si>
  <si>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</si>
  <si>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</si>
  <si>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</si>
  <si>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</si>
  <si>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</si>
  <si>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</si>
  <si>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</si>
  <si>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</si>
  <si>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</si>
  <si>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</si>
  <si>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</si>
  <si>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</si>
  <si>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</si>
  <si>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</si>
  <si>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</si>
  <si>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</si>
  <si>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</si>
  <si>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</si>
  <si>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</si>
  <si>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</si>
  <si>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</si>
  <si>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</si>
  <si>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</si>
  <si>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</si>
  <si>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</si>
  <si>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</si>
  <si>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</si>
  <si>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</si>
  <si>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</si>
  <si>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</si>
  <si>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</si>
  <si>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</si>
  <si>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</si>
  <si>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</si>
  <si>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</si>
  <si>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</si>
  <si>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</si>
  <si>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</si>
  <si>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</si>
  <si>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</si>
  <si>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</si>
  <si>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</si>
  <si>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</si>
  <si>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</si>
  <si>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</si>
  <si>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</si>
  <si>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</si>
  <si>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</si>
  <si>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</si>
  <si>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</si>
  <si>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</si>
  <si>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</si>
  <si>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</si>
  <si>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</si>
  <si>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</si>
  <si>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</si>
  <si>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</si>
  <si>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</si>
  <si>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</si>
  <si>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</si>
  <si>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Comune di Pomaretto</t>
  </si>
  <si>
    <t>Tempestività dei Pagamenti - Elenco Fatture Pagate - Periodo 01/04/2015 - 30/06/2015</t>
  </si>
  <si>
    <t>04/02/2015</t>
  </si>
  <si>
    <t>8A00087438</t>
  </si>
  <si>
    <t>12/01/2015</t>
  </si>
  <si>
    <t>Fattura Fornitore n. 8A00087438 del 12/01/2015</t>
  </si>
  <si>
    <t>XCC122F163</t>
  </si>
  <si>
    <t>02/02/2015</t>
  </si>
  <si>
    <t>TELECOM ITALIA S.P.A.</t>
  </si>
  <si>
    <t>00488410010</t>
  </si>
  <si>
    <t>AMMINISTRAZIONE,GESTIONE,CONTROLLO           ORGANIZZAZIONE,</t>
  </si>
  <si>
    <t>14/04/2015</t>
  </si>
  <si>
    <t>02/04/2015</t>
  </si>
  <si>
    <t>8A00087435</t>
  </si>
  <si>
    <t>Fattura Fornitore n. 8A00087435 del 12/01/2015</t>
  </si>
  <si>
    <t>24/02/2015</t>
  </si>
  <si>
    <t>E11605371</t>
  </si>
  <si>
    <t>13/02/2015</t>
  </si>
  <si>
    <t>Fattura Fornitore n. E11605371 del 13/02/2015</t>
  </si>
  <si>
    <t>X7C122F165</t>
  </si>
  <si>
    <t>18/02/2015</t>
  </si>
  <si>
    <t>KRI S.P.A.</t>
  </si>
  <si>
    <t>01841620154</t>
  </si>
  <si>
    <t>04/03/2015</t>
  </si>
  <si>
    <t>20/03/2015</t>
  </si>
  <si>
    <t>25/03/2015</t>
  </si>
  <si>
    <t>1530002687</t>
  </si>
  <si>
    <t>28/02/2015</t>
  </si>
  <si>
    <t>Fattura Fornitore n. 1530002687 del 28/02/2015</t>
  </si>
  <si>
    <t>X421395B27</t>
  </si>
  <si>
    <t>17/03/2015</t>
  </si>
  <si>
    <t>Enel Sole SRL</t>
  </si>
  <si>
    <t>05999811002</t>
  </si>
  <si>
    <t>02322600541</t>
  </si>
  <si>
    <t>VIABILITA'/TRASPORTI</t>
  </si>
  <si>
    <t>16/04/2015</t>
  </si>
  <si>
    <t>1530001288</t>
  </si>
  <si>
    <t>Fattura Fornitore n. 1530001288 del 28/02/2015</t>
  </si>
  <si>
    <t>1</t>
  </si>
  <si>
    <t>12/03/2015</t>
  </si>
  <si>
    <t>Fattura Fornitore n. 1 del 12/03/2015</t>
  </si>
  <si>
    <t>X371395B21</t>
  </si>
  <si>
    <t>ITALGRANITO di BONOMO VALENTINO LAVORAZIONI MARMI E GRANITI</t>
  </si>
  <si>
    <t>09391960011</t>
  </si>
  <si>
    <t>BNMVNT63B22G942W</t>
  </si>
  <si>
    <t>361/15A</t>
  </si>
  <si>
    <t>27/02/2015</t>
  </si>
  <si>
    <t>Fattura Fornitore n. 361/15A del 27/02/2015</t>
  </si>
  <si>
    <t>X04122F168</t>
  </si>
  <si>
    <t>FIREBLOCK SRL</t>
  </si>
  <si>
    <t>06464240016</t>
  </si>
  <si>
    <t>56</t>
  </si>
  <si>
    <t>Fattura Fornitore n. 56 del 12/03/2015</t>
  </si>
  <si>
    <t>X5F1395B20</t>
  </si>
  <si>
    <t>UGHETTO GOMME SNC di UGHETTO LODOVICO &amp; C.</t>
  </si>
  <si>
    <t>07654600019</t>
  </si>
  <si>
    <t>1/PA/2015</t>
  </si>
  <si>
    <t>23/02/2015</t>
  </si>
  <si>
    <t>Fattura Fornitore n. 1/PA/2015 del 23/02/2015</t>
  </si>
  <si>
    <t>X751395B2C</t>
  </si>
  <si>
    <t>19/03/2015</t>
  </si>
  <si>
    <t>ASSOCIAZIONE SVILUPPO POMARETTO</t>
  </si>
  <si>
    <t>10985360014</t>
  </si>
  <si>
    <t>94569270013</t>
  </si>
  <si>
    <t>*</t>
  </si>
  <si>
    <t>18/04/2015</t>
  </si>
  <si>
    <t>2/PA/2015</t>
  </si>
  <si>
    <t>15/03/2015</t>
  </si>
  <si>
    <t>Fattura Fornitore n. 2/PA/2015 del 15/03/2015</t>
  </si>
  <si>
    <t>12</t>
  </si>
  <si>
    <t>27/03/2015</t>
  </si>
  <si>
    <t>Fattura Fornitore n. 12 del 27/03/2015</t>
  </si>
  <si>
    <t>X21122F161</t>
  </si>
  <si>
    <t>30/03/2015</t>
  </si>
  <si>
    <t>HELENA DI COUTANDIN ANNALISA</t>
  </si>
  <si>
    <t>10640380019</t>
  </si>
  <si>
    <t>CTNNLS93D68G674Q</t>
  </si>
  <si>
    <t>29/04/2015</t>
  </si>
  <si>
    <t>8A00273498</t>
  </si>
  <si>
    <t>09/03/2015</t>
  </si>
  <si>
    <t>Fattura Fornitore n. 8A00273498 del 09/03/2015</t>
  </si>
  <si>
    <t>XED1395B29</t>
  </si>
  <si>
    <t>26/04/2015</t>
  </si>
  <si>
    <t>8A00273970</t>
  </si>
  <si>
    <t>Fattura Fornitore n. 8A00273970 del 09/03/2015</t>
  </si>
  <si>
    <t>4/P</t>
  </si>
  <si>
    <t>Fattura Fornitore n. 4/P del 27/03/2015</t>
  </si>
  <si>
    <t>X0F1395B22</t>
  </si>
  <si>
    <t>CAMUSSO SILVIA FERRAMENTA-CASALINGHI</t>
  </si>
  <si>
    <t>09653570011</t>
  </si>
  <si>
    <t>CMSSLV88R52G674Y</t>
  </si>
  <si>
    <t>67</t>
  </si>
  <si>
    <t>Fattura Fornitore n. 67 del 28/02/2015</t>
  </si>
  <si>
    <t>X2C122F167</t>
  </si>
  <si>
    <t>EDILPEROSA S.A.S. DI TALMON GIORGIO &amp; C.</t>
  </si>
  <si>
    <t>02376100018</t>
  </si>
  <si>
    <t>68</t>
  </si>
  <si>
    <t>Fattura Fornitore n. 68 del 28/02/2015</t>
  </si>
  <si>
    <t>XAF122F16A</t>
  </si>
  <si>
    <t>71</t>
  </si>
  <si>
    <t>Fattura Fornitore n. 71 del 30/03/2015</t>
  </si>
  <si>
    <t>X921395B25</t>
  </si>
  <si>
    <t>37/02</t>
  </si>
  <si>
    <t>Fattura Fornitore n. 37/02 del 19/03/2015</t>
  </si>
  <si>
    <t>X99122F15E</t>
  </si>
  <si>
    <t>ENTI REV S.R.L. SETTORE ENTI PUBBLICI</t>
  </si>
  <si>
    <t>02037190044</t>
  </si>
  <si>
    <t>153006308</t>
  </si>
  <si>
    <t>Fattura Fornitore n. 153006308 del 30/03/2015</t>
  </si>
  <si>
    <t>10/04/2015</t>
  </si>
  <si>
    <t>10/05/2015</t>
  </si>
  <si>
    <t>7X00992206</t>
  </si>
  <si>
    <t>13/03/2015</t>
  </si>
  <si>
    <t>Fattura Fornitore n. 7X00992206 del 13/03/2015</t>
  </si>
  <si>
    <t>8</t>
  </si>
  <si>
    <t>29/03/2015</t>
  </si>
  <si>
    <t>Fattura Fornitore n. 8 del 29/03/2015</t>
  </si>
  <si>
    <t>X251395B2E</t>
  </si>
  <si>
    <t>G.M. di GERACI MASSIMILIANO</t>
  </si>
  <si>
    <t>07748850018</t>
  </si>
  <si>
    <t>GRCMSM74A02F335Y</t>
  </si>
  <si>
    <t>SETTORE SOCIALE</t>
  </si>
  <si>
    <t>284</t>
  </si>
  <si>
    <t>R.T. e SM_01_ 2015 avviso di riscossione</t>
  </si>
  <si>
    <t>X9D1395B2B</t>
  </si>
  <si>
    <t>18/03/2015</t>
  </si>
  <si>
    <t>CONSORZIO ACEA PINEROLESE</t>
  </si>
  <si>
    <t/>
  </si>
  <si>
    <t>94550840014</t>
  </si>
  <si>
    <t>GESTIONE TERRITORIO/AMBIENTE</t>
  </si>
  <si>
    <t>17/04/2015</t>
  </si>
  <si>
    <t>21/04/2015</t>
  </si>
  <si>
    <t>342</t>
  </si>
  <si>
    <t>24/03/2015</t>
  </si>
  <si>
    <t>Fattura Fornitore n. 342 del 24/03/2015</t>
  </si>
  <si>
    <t>176073-E</t>
  </si>
  <si>
    <t>Fattura Fornitore n. 176073-E del 30/03/2015</t>
  </si>
  <si>
    <t>Z760DD8BA5</t>
  </si>
  <si>
    <t>31/03/2015</t>
  </si>
  <si>
    <t>ILLUMIA SPA</t>
  </si>
  <si>
    <t>02356770988</t>
  </si>
  <si>
    <t>ISTRUZIONE PUBBLICA</t>
  </si>
  <si>
    <t>20/04/2015</t>
  </si>
  <si>
    <t>30/04/2015</t>
  </si>
  <si>
    <t>176071-E</t>
  </si>
  <si>
    <t>Fattura Fornitore n. 176071-E del 30/03/2015</t>
  </si>
  <si>
    <t>Z8F0DD8D7B</t>
  </si>
  <si>
    <t>176072-E</t>
  </si>
  <si>
    <t>Fattura Fornitore n. 176072-E del 30/03/2015</t>
  </si>
  <si>
    <t>Z460DDA4F2</t>
  </si>
  <si>
    <t>176070-E</t>
  </si>
  <si>
    <t>Fattura Fornitore n. 176070-E del 30/03/2015</t>
  </si>
  <si>
    <t>ZA00DD8E24</t>
  </si>
  <si>
    <t>176069-E</t>
  </si>
  <si>
    <t>Fattura Fornitore n. 176069-E del 30/03/2015</t>
  </si>
  <si>
    <t>ZE10DD8B12</t>
  </si>
  <si>
    <t>176067-E</t>
  </si>
  <si>
    <t>Fattura Fornitore n. 176067-E del 30/03/2015</t>
  </si>
  <si>
    <t>Z900DD8FB6</t>
  </si>
  <si>
    <t>176066-E</t>
  </si>
  <si>
    <t>Fattura Fornitore n. 176066-E del 30/03/2015</t>
  </si>
  <si>
    <t>176068-E</t>
  </si>
  <si>
    <t>Fattura Fornitore n. 176068-E del 30/03/2015</t>
  </si>
  <si>
    <t>9</t>
  </si>
  <si>
    <t>Fattura Fornitore n. 9 del 24/03/2015</t>
  </si>
  <si>
    <t>Z7D0EDFCB9</t>
  </si>
  <si>
    <t>PITON DR. GEOM.PIERO UGO CARLO</t>
  </si>
  <si>
    <t>01726980012</t>
  </si>
  <si>
    <t>PTNPGC49C14H555P</t>
  </si>
  <si>
    <t>15/04/2015</t>
  </si>
  <si>
    <t>P70027949</t>
  </si>
  <si>
    <t>Fattura Fornitore n. P70027949 del 28/02/2015</t>
  </si>
  <si>
    <t>XF81395B2F</t>
  </si>
  <si>
    <t>KUWAIT PETROLEUM ITALIA SPA</t>
  </si>
  <si>
    <t>00891951006</t>
  </si>
  <si>
    <t>00435970587</t>
  </si>
  <si>
    <t>Fattura Fornitore n. 1 del 27/02/2015</t>
  </si>
  <si>
    <t>Z060F9CFB6</t>
  </si>
  <si>
    <t>ACEA PINEROLESE INDUSTRIALE S.P.A.</t>
  </si>
  <si>
    <t>05059960012</t>
  </si>
  <si>
    <t>20</t>
  </si>
  <si>
    <t>16/03/2015</t>
  </si>
  <si>
    <t>Fattura Fornitore n. 20 del 16/03/2015</t>
  </si>
  <si>
    <t>XC51395B2A</t>
  </si>
  <si>
    <t>3325500596</t>
  </si>
  <si>
    <t>Fattura Fornitore n. 3325500596 del 30/03/2015</t>
  </si>
  <si>
    <t>XA81395B31</t>
  </si>
  <si>
    <t>DEDAGROUP SPA</t>
  </si>
  <si>
    <t>01763870225</t>
  </si>
  <si>
    <t>11/05/2015</t>
  </si>
  <si>
    <t>12/05/2015</t>
  </si>
  <si>
    <t>14/05/2015</t>
  </si>
  <si>
    <t>1160</t>
  </si>
  <si>
    <t>Fattura Fornitore n. 1160 del 30/03/2015</t>
  </si>
  <si>
    <t>X3E122F15A</t>
  </si>
  <si>
    <t>07/04/2015</t>
  </si>
  <si>
    <t>SISCOM SPA</t>
  </si>
  <si>
    <t>01778000040</t>
  </si>
  <si>
    <t>07/05/2015</t>
  </si>
  <si>
    <t>000002/S</t>
  </si>
  <si>
    <t>IMPEGNO DI SPESA ORDINE MEPA N. 2021807</t>
  </si>
  <si>
    <t>XBA1395B24</t>
  </si>
  <si>
    <t>VIGLIANI di VIGLIANO EUGENIO UTENSILERIA FERRAMENTA</t>
  </si>
  <si>
    <t>10635910010</t>
  </si>
  <si>
    <t>VGLGNE72T03G674X</t>
  </si>
  <si>
    <t>02/05/2015</t>
  </si>
  <si>
    <t>FDEP/07</t>
  </si>
  <si>
    <t>IMPEGNO DI SPESA ORDINE MEPA N. 2028247</t>
  </si>
  <si>
    <t>X6A1395B26</t>
  </si>
  <si>
    <t>03/04/2015</t>
  </si>
  <si>
    <t>ACCUMULATORI FAILLA SRL</t>
  </si>
  <si>
    <t>09048310016</t>
  </si>
  <si>
    <t>03/05/2015</t>
  </si>
  <si>
    <t>PJ00001195</t>
  </si>
  <si>
    <t>FATTURA PJ00001195 DEL 31.03.2015</t>
  </si>
  <si>
    <t>13/04/2015</t>
  </si>
  <si>
    <t>13/05/2015</t>
  </si>
  <si>
    <t>000005/S</t>
  </si>
  <si>
    <t xml:space="preserve">IMPEGNO DI SPESA ORDINE MEPA N. 2025976: BANDELLA BAND-IT 1/2 INOX 
</t>
  </si>
  <si>
    <t>16/05/2015</t>
  </si>
  <si>
    <t>04/05/2015</t>
  </si>
  <si>
    <t>3</t>
  </si>
  <si>
    <t>Fattura Fornitore n. 3 del 30/03/2015</t>
  </si>
  <si>
    <t>20/05/2015</t>
  </si>
  <si>
    <t>4</t>
  </si>
  <si>
    <t>Fattura Fornitore n. 4 del 30/03/2015</t>
  </si>
  <si>
    <t>3/519</t>
  </si>
  <si>
    <t>Fattura Fornitore n. 3/519 del 30/03/2015</t>
  </si>
  <si>
    <t>X49122F160</t>
  </si>
  <si>
    <t>ALMA S.P.A. PROGRAM.SERVIZI PUBBLICI</t>
  </si>
  <si>
    <t>00572290047</t>
  </si>
  <si>
    <t>5037/Pa</t>
  </si>
  <si>
    <t>fattura n.5037/PA del 02.04.2015</t>
  </si>
  <si>
    <t>X581395B33</t>
  </si>
  <si>
    <t>VISOCOM SRL</t>
  </si>
  <si>
    <t>08090490015</t>
  </si>
  <si>
    <t>31/07/2015</t>
  </si>
  <si>
    <t>5042/Pa</t>
  </si>
  <si>
    <t>fattura n. 5042/PA del 21.04.2015</t>
  </si>
  <si>
    <t>23/04/2015</t>
  </si>
  <si>
    <t>30/06/2015</t>
  </si>
  <si>
    <t>7</t>
  </si>
  <si>
    <t>fattura n. 7 del 30.04.2015</t>
  </si>
  <si>
    <t>31/05/2015</t>
  </si>
  <si>
    <t>5052/Pa</t>
  </si>
  <si>
    <t>fattura n.5052/PA del 29.04.2015</t>
  </si>
  <si>
    <t>4261</t>
  </si>
  <si>
    <t>fattura n. 4261 del 14.04.2015 CORRISPETTIVO A COPERTURA DEGLI ONERI DI GESTIONE COME PREVISTO DALL'ART.10 C.4 DM 5 LUGLIO 2012 - CONVENZIONE L06H23849307</t>
  </si>
  <si>
    <t>XB31395B37</t>
  </si>
  <si>
    <t>24/04/2015</t>
  </si>
  <si>
    <t>GESTORE SERVIZI ENERGETICI -GSE- SPA</t>
  </si>
  <si>
    <t>05754381001</t>
  </si>
  <si>
    <t>4262</t>
  </si>
  <si>
    <t>fattura n. 4262 del 14.04.2015 CORRISPETTIVO A COPERTURA DEGLI ONERI DI GESTIONE COME PREVISTO DALL'ART.10 C.4 DM 5 LUGLIO 2012 - CONVENZIONE L06H30098707</t>
  </si>
  <si>
    <t>2380</t>
  </si>
  <si>
    <t>fattura n. 2380 del 14.04.2015: CORRISPETTIVO A COPERTURA DEGLI ONERI DI GESTIONE COME PREVISTO DALL'ART.10 C.4 DM 5 LUGLIO 2012 - CONVENZIONE L06H239659707</t>
  </si>
  <si>
    <t>000002-2015</t>
  </si>
  <si>
    <t>05/05/2015</t>
  </si>
  <si>
    <t>IMPEGNO SPESA SERVIZIO PULIZIA UFFICI COMUNALI ANNO 2015</t>
  </si>
  <si>
    <t>06/06/2015</t>
  </si>
  <si>
    <t>1530020105</t>
  </si>
  <si>
    <t>IMPEGNO DI SPESA GESTIONE IMPIANTO ILLUMINAZIONE PUBBLICA 2015</t>
  </si>
  <si>
    <t>19/06/2015</t>
  </si>
  <si>
    <t>PJ00002967</t>
  </si>
  <si>
    <t>fattura PJ00002967 DEL 30.04.2015</t>
  </si>
  <si>
    <t>08/05/2015</t>
  </si>
  <si>
    <t>07/06/2015</t>
  </si>
  <si>
    <t>fattura n. PJ00002967 DEL 30.04.2015</t>
  </si>
  <si>
    <t>04/06/2015</t>
  </si>
  <si>
    <t>29/05/2015</t>
  </si>
  <si>
    <t>IMPEGNO DI SPESA AREA TECNICO MANUTENTIVA 2015</t>
  </si>
  <si>
    <t>03/06/2015</t>
  </si>
  <si>
    <t>05/06/2015</t>
  </si>
  <si>
    <t>X00043</t>
  </si>
  <si>
    <t>IMPEGNO DI SPESA PUNTA TRAPANO 32x460</t>
  </si>
  <si>
    <t>XDB1395B36</t>
  </si>
  <si>
    <t>FERRAMENTA BASTINO S.A.S DI BASTINO PIERLUIGI E C.</t>
  </si>
  <si>
    <t>02426820011</t>
  </si>
  <si>
    <t>13/06/2015</t>
  </si>
  <si>
    <t>MATERIALE EDILE AREA TECNICO MANUTENTIVA 04.2015</t>
  </si>
  <si>
    <t>2730000386201402</t>
  </si>
  <si>
    <t>25/05/2015</t>
  </si>
  <si>
    <t>GESTIONE S.I.I. 2'SEM.2014 - EDIFICIO COMUNALE</t>
  </si>
  <si>
    <t>X631395B39</t>
  </si>
  <si>
    <t>SOCIETA' METROPOLITANA ACQUE TORINO S.p.A.</t>
  </si>
  <si>
    <t>07937540016</t>
  </si>
  <si>
    <t>26/06/2015</t>
  </si>
  <si>
    <t>03/07/2015</t>
  </si>
  <si>
    <t>2730000388201402</t>
  </si>
  <si>
    <t>GESTIONE S.I.I. 2'SEM.2014 - SCUOLA ELEMENTARE</t>
  </si>
  <si>
    <t>437/FE</t>
  </si>
  <si>
    <t>Attività di manutenzione e assistenza sul software Siscom anno 2015 Acconto.</t>
  </si>
  <si>
    <t>X16122F15B</t>
  </si>
  <si>
    <t>28/05/2015</t>
  </si>
  <si>
    <t>27/06/2015</t>
  </si>
  <si>
    <t>8A00474716</t>
  </si>
  <si>
    <t>FATT.8A00474716 DEL 11.05.2015 LINEA 0121803719 3°BIM.2015.</t>
  </si>
  <si>
    <t>15/06/2015</t>
  </si>
  <si>
    <t>8A00473500</t>
  </si>
  <si>
    <t>FATT.8A00473500 DEL 11.05.2015 LINEA 012181241 3°BIM.2015.</t>
  </si>
  <si>
    <t>7X01863534</t>
  </si>
  <si>
    <t>15/05/2015</t>
  </si>
  <si>
    <t>FATT.7X01863534 DEL 15.05.2015 CONTRATTO 888010079965 3°BIM.2015.</t>
  </si>
  <si>
    <t>18/06/2015</t>
  </si>
  <si>
    <t>FP15082698</t>
  </si>
  <si>
    <t>FATT.FP15082698 DEL 15.05.2015 CONTRATTO 888010079965 3°BIM.2015.</t>
  </si>
  <si>
    <t>3/149</t>
  </si>
  <si>
    <t>FATTURA N. 3/149 DEL 29.04.2015</t>
  </si>
  <si>
    <t>FRATERNITA' SISTEMI IMPR.SOCIALE SOC.COOP.SOCIALE ONLUS</t>
  </si>
  <si>
    <t>02383950983</t>
  </si>
  <si>
    <t>X4D1395B2D</t>
  </si>
  <si>
    <t>V2P/2015/15000696</t>
  </si>
  <si>
    <t>FATT.V2P/2015/15000696 DEL 08.05.2015</t>
  </si>
  <si>
    <t>TELELEASING LEASING TELECOMUNICAZIONI S.p.A.</t>
  </si>
  <si>
    <t>13193770156</t>
  </si>
  <si>
    <t>04615730019</t>
  </si>
  <si>
    <t>V2P/2015/15000728</t>
  </si>
  <si>
    <t>FATT.V2P/2015/15000728 DEL 08.05.2015</t>
  </si>
  <si>
    <t>000009-2015</t>
  </si>
  <si>
    <t>04/07/2015</t>
  </si>
  <si>
    <t>121/2015</t>
  </si>
  <si>
    <t>Fattura Fornitore n. 121 del 27/02/2015</t>
  </si>
  <si>
    <t>X8E122F158</t>
  </si>
  <si>
    <t>NAVA DOTT ING. CORRADO STUDIO TECNICO</t>
  </si>
  <si>
    <t>02288090968</t>
  </si>
  <si>
    <t>NVACRD54E15F704W</t>
  </si>
  <si>
    <t>22/06/2015</t>
  </si>
  <si>
    <t>TOTALI FATTURE:</t>
  </si>
  <si>
    <t>IND. TEMPESTIVITA' FATTURE:</t>
  </si>
  <si>
    <t>Tempestività dei Pagamenti - Elenco Mandati senza Fatture - Periodo 01/04/2015 - 30/06/2015</t>
  </si>
  <si>
    <t>AON S.p.A.</t>
  </si>
  <si>
    <t>XE21395B23 - PAGAMENTO POLIZZE ASSICURAZIONI AUTOMEZZI ANNO 2015.</t>
  </si>
  <si>
    <t>XE21395B23</t>
  </si>
  <si>
    <t>XE21395B23  - PAGAMENTO SPESA POLIZZE ASSICURAZIONI ANNO 2015</t>
  </si>
  <si>
    <t>COMUNE DI PINEROLO</t>
  </si>
  <si>
    <t>RIMBORSO CEDOLE LIBRARIE A.S. 2014/2015 COSTANTINO MARTA ALESSANDRA</t>
  </si>
  <si>
    <t>XE21395B23 - PAGAMENTO PREMIO POLIZZA ASSICURAZIONI ANNO 2015 (N.310B2236)</t>
  </si>
  <si>
    <t>BREUSA DANILO</t>
  </si>
  <si>
    <t>INDENNITA' FUNZIONE 2015</t>
  </si>
  <si>
    <t>BANCO POSTA N.30976104 SPESE TENUTA CONTO</t>
  </si>
  <si>
    <t>SPESE TENUTA CONTO BANCO POSTA CCP N. 30976104 PERIODO: 11-12/2014 E 01-02-03-04/2015</t>
  </si>
  <si>
    <t>SI ANNULLA CON REVERSALE N.239</t>
  </si>
  <si>
    <t>COPERTURA SPESE TENUTA CONTO BANCO POSTA CCP N. 30976104</t>
  </si>
  <si>
    <t>BOUNOUS MAURA ENRICA</t>
  </si>
  <si>
    <t>INDENNITA' FUNZIONE 2'TRIM.2015</t>
  </si>
  <si>
    <t>PASTRE ELVIO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</si>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</sst>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9" fontId="22" fillId="17" borderId="20" xfId="0" applyNumberFormat="1" applyFont="1" applyFill="1" applyBorder="1" applyAlignment="1">
      <alignment horizontal="center"/>
    </xf>
    <xf numFmtId="0" fontId="23" fillId="17" borderId="21" xfId="0" applyFont="1" applyFill="1" applyBorder="1" applyAlignment="1">
      <alignment horizontal="center"/>
    </xf>
    <xf numFmtId="0" fontId="23" fillId="17" borderId="22" xfId="0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17" fillId="0" borderId="23" xfId="46" applyNumberFormat="1" applyFont="1" applyBorder="1" applyAlignment="1">
      <alignment horizontal="center" vertical="center"/>
      <protection/>
    </xf>
    <xf numFmtId="0" fontId="17" fillId="0" borderId="24" xfId="46" applyNumberFormat="1" applyFont="1" applyBorder="1" applyAlignment="1">
      <alignment horizontal="center" vertical="center"/>
      <protection/>
    </xf>
    <xf numFmtId="14" fontId="2" fillId="0" borderId="23" xfId="46" applyNumberFormat="1" applyFont="1" applyBorder="1" applyAlignment="1" applyProtection="1">
      <alignment horizontal="center" vertical="center"/>
      <protection/>
    </xf>
    <xf numFmtId="0" fontId="2" fillId="0" borderId="24" xfId="46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3" xfId="46" applyNumberFormat="1" applyFont="1" applyBorder="1" applyAlignment="1" applyProtection="1">
      <alignment horizontal="center" vertical="center"/>
      <protection/>
    </xf>
    <xf numFmtId="0" fontId="2" fillId="0" borderId="24" xfId="46" applyBorder="1" applyAlignment="1">
      <alignment vertical="center"/>
      <protection/>
    </xf>
    <xf numFmtId="0" fontId="2" fillId="0" borderId="25" xfId="46" applyBorder="1" applyAlignment="1">
      <alignment vertical="center"/>
      <protection/>
    </xf>
    <xf numFmtId="0" fontId="20" fillId="17" borderId="23" xfId="46" applyNumberFormat="1" applyFont="1" applyFill="1" applyBorder="1" applyAlignment="1">
      <alignment horizontal="center" vertical="center"/>
      <protection/>
    </xf>
    <xf numFmtId="0" fontId="2" fillId="0" borderId="25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4" xfId="46" applyNumberFormat="1" applyFont="1" applyBorder="1" applyAlignment="1" applyProtection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4" xfId="46" applyBorder="1" applyAlignment="1" applyProtection="1">
      <alignment horizontal="center" vertical="center"/>
      <protection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4" xfId="46" applyBorder="1" applyAlignment="1" applyProtection="1">
      <alignment vertical="center"/>
      <protection/>
    </xf>
    <xf numFmtId="14" fontId="17" fillId="0" borderId="20" xfId="46" applyNumberFormat="1" applyFont="1" applyBorder="1" applyAlignment="1" applyProtection="1">
      <alignment horizontal="center" vertical="center" wrapText="1"/>
      <protection/>
    </xf>
    <xf numFmtId="0" fontId="17" fillId="0" borderId="21" xfId="46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26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left" vertical="center" wrapText="1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6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37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</row>
    <row r="2" spans="1:12" s="62" customFormat="1" ht="22.5" customHeight="1">
      <c r="A2" s="140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2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52" t="s">
        <v>12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5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43" t="s">
        <v>55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5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45" t="s">
        <v>13</v>
      </c>
      <c r="AB4" s="146"/>
      <c r="AC4" s="146"/>
      <c r="AD4" s="146"/>
      <c r="AE4" s="146"/>
      <c r="AF4" s="146"/>
      <c r="AG4" s="147"/>
      <c r="AH4" s="32">
        <v>30</v>
      </c>
    </row>
    <row r="5" spans="1:34" s="15" customFormat="1" ht="22.5" customHeight="1">
      <c r="A5" s="143" t="s">
        <v>14</v>
      </c>
      <c r="B5" s="144"/>
      <c r="C5" s="148"/>
      <c r="D5" s="143" t="s">
        <v>15</v>
      </c>
      <c r="E5" s="144"/>
      <c r="F5" s="144"/>
      <c r="G5" s="144"/>
      <c r="H5" s="148"/>
      <c r="I5" s="143" t="s">
        <v>16</v>
      </c>
      <c r="J5" s="144"/>
      <c r="K5" s="148"/>
      <c r="L5" s="143" t="s">
        <v>1</v>
      </c>
      <c r="M5" s="144"/>
      <c r="N5" s="144"/>
      <c r="O5" s="143" t="s">
        <v>17</v>
      </c>
      <c r="P5" s="148"/>
      <c r="Q5" s="143" t="s">
        <v>18</v>
      </c>
      <c r="R5" s="144"/>
      <c r="S5" s="144"/>
      <c r="T5" s="148"/>
      <c r="U5" s="143" t="s">
        <v>19</v>
      </c>
      <c r="V5" s="144"/>
      <c r="W5" s="144"/>
      <c r="X5" s="58" t="s">
        <v>47</v>
      </c>
      <c r="Y5" s="143" t="s">
        <v>20</v>
      </c>
      <c r="Z5" s="148"/>
      <c r="AA5" s="149" t="s">
        <v>41</v>
      </c>
      <c r="AB5" s="150"/>
      <c r="AC5" s="150"/>
      <c r="AD5" s="150"/>
      <c r="AE5" s="150"/>
      <c r="AF5" s="150"/>
      <c r="AG5" s="150"/>
      <c r="AH5" s="151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37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7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40" t="s">
        <v>54</v>
      </c>
      <c r="B3" s="141"/>
      <c r="C3" s="141"/>
      <c r="D3" s="141"/>
      <c r="E3" s="141"/>
      <c r="F3" s="141"/>
      <c r="G3" s="141"/>
      <c r="H3" s="141"/>
      <c r="I3" s="141"/>
      <c r="J3" s="141"/>
      <c r="K3" s="156"/>
      <c r="L3" s="156"/>
      <c r="M3" s="156"/>
      <c r="N3" s="156"/>
      <c r="O3" s="156"/>
      <c r="P3" s="156"/>
      <c r="Q3" s="156"/>
      <c r="R3" s="157"/>
    </row>
    <row r="4" spans="1:18" ht="22.5" customHeight="1">
      <c r="A4" s="140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7"/>
    </row>
    <row r="5" spans="1:18" s="62" customFormat="1" ht="22.5" customHeight="1">
      <c r="A5" s="154"/>
      <c r="B5" s="155"/>
      <c r="C5" s="155"/>
      <c r="D5" s="155"/>
      <c r="E5" s="155"/>
      <c r="F5" s="155"/>
      <c r="G5" s="155"/>
      <c r="H5" s="155"/>
      <c r="I5" s="155"/>
      <c r="J5" s="155"/>
      <c r="K5" s="158" t="s">
        <v>13</v>
      </c>
      <c r="L5" s="159"/>
      <c r="M5" s="159"/>
      <c r="N5" s="159"/>
      <c r="O5" s="159"/>
      <c r="P5" s="159"/>
      <c r="Q5" s="160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99"/>
  <sheetViews>
    <sheetView showGridLines="0" tabSelected="1" zoomScalePageLayoutView="0" workbookViewId="0" topLeftCell="H25">
      <selection activeCell="AC34" sqref="AC34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7" width="12.140625" style="121" customWidth="1"/>
    <col min="8" max="8" width="14.8515625" style="107" customWidth="1"/>
    <col min="9" max="9" width="5.7109375" style="107" bestFit="1" customWidth="1"/>
    <col min="10" max="10" width="8.28125" style="107" bestFit="1" customWidth="1"/>
    <col min="11" max="11" width="10.7109375" style="119" bestFit="1" customWidth="1"/>
    <col min="12" max="12" width="25.57421875" style="120" customWidth="1"/>
    <col min="13" max="13" width="16.7109375" style="119" customWidth="1"/>
    <col min="14" max="14" width="19.28125" style="119" customWidth="1"/>
    <col min="15" max="15" width="7.00390625" style="107" hidden="1" customWidth="1"/>
    <col min="16" max="16" width="22.28125" style="120" hidden="1" customWidth="1"/>
    <col min="17" max="20" width="0" style="107" hidden="1" customWidth="1"/>
    <col min="21" max="21" width="5.7109375" style="107" hidden="1" customWidth="1"/>
    <col min="22" max="22" width="8.28125" style="107" hidden="1" customWidth="1"/>
    <col min="23" max="23" width="3.28125" style="107" hidden="1" customWidth="1"/>
    <col min="24" max="24" width="13.7109375" style="107" customWidth="1"/>
    <col min="25" max="25" width="8.28125" style="107" bestFit="1" customWidth="1"/>
    <col min="26" max="26" width="12.7109375" style="119" customWidth="1"/>
    <col min="27" max="27" width="14.00390625" style="119" customWidth="1"/>
    <col min="28" max="28" width="15.7109375" style="119" customWidth="1"/>
    <col min="29" max="29" width="15.7109375" style="117" customWidth="1"/>
    <col min="30" max="30" width="14.7109375" style="117" customWidth="1"/>
    <col min="31" max="31" width="16.140625" style="121" customWidth="1"/>
    <col min="32" max="32" width="15.421875" style="107" customWidth="1"/>
    <col min="33" max="16384" width="9.140625" style="107" customWidth="1"/>
  </cols>
  <sheetData>
    <row r="1" spans="1:32" s="90" customFormat="1" ht="22.5" customHeight="1">
      <c r="A1" s="163" t="s">
        <v>64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5"/>
    </row>
    <row r="2" spans="1:31" s="97" customFormat="1" ht="15" customHeight="1">
      <c r="A2" s="91"/>
      <c r="B2" s="92"/>
      <c r="C2" s="21"/>
      <c r="D2" s="93"/>
      <c r="E2" s="21"/>
      <c r="F2" s="93"/>
      <c r="G2" s="94"/>
      <c r="H2" s="92"/>
      <c r="I2" s="92"/>
      <c r="J2" s="92"/>
      <c r="K2" s="21"/>
      <c r="L2" s="93"/>
      <c r="M2" s="21"/>
      <c r="N2" s="21"/>
      <c r="O2" s="92"/>
      <c r="P2" s="93"/>
      <c r="Q2" s="92"/>
      <c r="R2" s="92"/>
      <c r="S2" s="92"/>
      <c r="T2" s="92"/>
      <c r="U2" s="92"/>
      <c r="V2" s="92"/>
      <c r="W2" s="92"/>
      <c r="X2" s="92"/>
      <c r="Y2" s="92"/>
      <c r="Z2" s="21"/>
      <c r="AA2" s="21"/>
      <c r="AB2" s="21"/>
      <c r="AC2" s="95"/>
      <c r="AD2" s="96"/>
      <c r="AE2" s="130"/>
    </row>
    <row r="3" spans="1:32" s="90" customFormat="1" ht="22.5" customHeight="1">
      <c r="A3" s="149" t="s">
        <v>65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7"/>
    </row>
    <row r="4" spans="1:32" s="90" customFormat="1" ht="15" customHeight="1">
      <c r="A4" s="98"/>
      <c r="B4" s="99"/>
      <c r="C4" s="100"/>
      <c r="D4" s="101"/>
      <c r="E4" s="100"/>
      <c r="F4" s="101"/>
      <c r="G4" s="102"/>
      <c r="H4" s="99"/>
      <c r="I4" s="99"/>
      <c r="J4" s="99"/>
      <c r="K4" s="100"/>
      <c r="L4" s="101"/>
      <c r="M4" s="100"/>
      <c r="N4" s="100"/>
      <c r="O4" s="99"/>
      <c r="P4" s="101"/>
      <c r="Q4" s="99"/>
      <c r="R4" s="99"/>
      <c r="S4" s="99"/>
      <c r="T4" s="99"/>
      <c r="U4" s="99"/>
      <c r="V4" s="99"/>
      <c r="W4" s="99"/>
      <c r="X4" s="99"/>
      <c r="Y4" s="99"/>
      <c r="Z4" s="100"/>
      <c r="AA4" s="145"/>
      <c r="AB4" s="168"/>
      <c r="AC4" s="168"/>
      <c r="AD4" s="168"/>
      <c r="AE4" s="169"/>
      <c r="AF4" s="170"/>
    </row>
    <row r="5" spans="1:32" s="90" customFormat="1" ht="22.5" customHeight="1">
      <c r="A5" s="149" t="s">
        <v>14</v>
      </c>
      <c r="B5" s="161"/>
      <c r="C5" s="162"/>
      <c r="D5" s="149" t="s">
        <v>15</v>
      </c>
      <c r="E5" s="161"/>
      <c r="F5" s="161"/>
      <c r="G5" s="161"/>
      <c r="H5" s="162"/>
      <c r="I5" s="149" t="s">
        <v>16</v>
      </c>
      <c r="J5" s="161"/>
      <c r="K5" s="162"/>
      <c r="L5" s="149" t="s">
        <v>1</v>
      </c>
      <c r="M5" s="161"/>
      <c r="N5" s="161"/>
      <c r="O5" s="149" t="s">
        <v>17</v>
      </c>
      <c r="P5" s="162"/>
      <c r="Q5" s="149" t="s">
        <v>18</v>
      </c>
      <c r="R5" s="161"/>
      <c r="S5" s="161"/>
      <c r="T5" s="162"/>
      <c r="U5" s="149" t="s">
        <v>19</v>
      </c>
      <c r="V5" s="161"/>
      <c r="W5" s="161"/>
      <c r="X5" s="103" t="s">
        <v>47</v>
      </c>
      <c r="Y5" s="149" t="s">
        <v>20</v>
      </c>
      <c r="Z5" s="162"/>
      <c r="AA5" s="149" t="s">
        <v>62</v>
      </c>
      <c r="AB5" s="171"/>
      <c r="AC5" s="171"/>
      <c r="AD5" s="171"/>
      <c r="AE5" s="171"/>
      <c r="AF5" s="170"/>
    </row>
    <row r="6" spans="1:32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06" t="s">
        <v>27</v>
      </c>
      <c r="H6" s="104" t="s">
        <v>28</v>
      </c>
      <c r="I6" s="104" t="s">
        <v>21</v>
      </c>
      <c r="J6" s="104" t="s">
        <v>24</v>
      </c>
      <c r="K6" s="52" t="s">
        <v>29</v>
      </c>
      <c r="L6" s="104" t="s">
        <v>30</v>
      </c>
      <c r="M6" s="105" t="s">
        <v>31</v>
      </c>
      <c r="N6" s="105" t="s">
        <v>32</v>
      </c>
      <c r="O6" s="104" t="s">
        <v>33</v>
      </c>
      <c r="P6" s="104" t="s">
        <v>26</v>
      </c>
      <c r="Q6" s="104" t="s">
        <v>33</v>
      </c>
      <c r="R6" s="104" t="s">
        <v>34</v>
      </c>
      <c r="S6" s="104" t="s">
        <v>35</v>
      </c>
      <c r="T6" s="104" t="s">
        <v>36</v>
      </c>
      <c r="U6" s="104" t="s">
        <v>21</v>
      </c>
      <c r="V6" s="104" t="s">
        <v>24</v>
      </c>
      <c r="W6" s="104" t="s">
        <v>37</v>
      </c>
      <c r="X6" s="104" t="s">
        <v>25</v>
      </c>
      <c r="Y6" s="104" t="s">
        <v>24</v>
      </c>
      <c r="Z6" s="52" t="s">
        <v>38</v>
      </c>
      <c r="AA6" s="127" t="s">
        <v>56</v>
      </c>
      <c r="AB6" s="127" t="s">
        <v>57</v>
      </c>
      <c r="AC6" s="127" t="s">
        <v>59</v>
      </c>
      <c r="AD6" s="128" t="s">
        <v>58</v>
      </c>
      <c r="AE6" s="131" t="s">
        <v>60</v>
      </c>
      <c r="AF6" s="129" t="s">
        <v>63</v>
      </c>
    </row>
    <row r="7" spans="1:31" ht="15">
      <c r="A7" s="108"/>
      <c r="B7" s="108"/>
      <c r="C7" s="109"/>
      <c r="D7" s="110"/>
      <c r="E7" s="109"/>
      <c r="F7" s="111"/>
      <c r="G7" s="112"/>
      <c r="H7" s="108"/>
      <c r="I7" s="108"/>
      <c r="J7" s="108"/>
      <c r="K7" s="109"/>
      <c r="L7" s="111"/>
      <c r="M7" s="109"/>
      <c r="N7" s="109"/>
      <c r="O7" s="108"/>
      <c r="P7" s="111"/>
      <c r="Q7" s="108"/>
      <c r="R7" s="108"/>
      <c r="S7" s="108"/>
      <c r="T7" s="108"/>
      <c r="U7" s="113"/>
      <c r="V7" s="113"/>
      <c r="W7" s="113"/>
      <c r="X7" s="114"/>
      <c r="Y7" s="108"/>
      <c r="Z7" s="109"/>
      <c r="AA7" s="109"/>
      <c r="AB7" s="109"/>
      <c r="AC7" s="115"/>
      <c r="AD7" s="116"/>
      <c r="AE7" s="112"/>
    </row>
    <row r="8" spans="1:32" ht="15">
      <c r="A8" s="108">
        <v>2015</v>
      </c>
      <c r="B8" s="108">
        <v>20</v>
      </c>
      <c r="C8" s="109" t="s">
        <v>66</v>
      </c>
      <c r="D8" s="175" t="s">
        <v>67</v>
      </c>
      <c r="E8" s="109" t="s">
        <v>68</v>
      </c>
      <c r="F8" s="111" t="s">
        <v>69</v>
      </c>
      <c r="G8" s="112">
        <v>96</v>
      </c>
      <c r="H8" s="176" t="s">
        <v>70</v>
      </c>
      <c r="I8" s="108">
        <v>2015</v>
      </c>
      <c r="J8" s="108">
        <v>370</v>
      </c>
      <c r="K8" s="109" t="s">
        <v>71</v>
      </c>
      <c r="L8" s="111" t="s">
        <v>72</v>
      </c>
      <c r="M8" s="109" t="s">
        <v>73</v>
      </c>
      <c r="N8" s="109" t="s">
        <v>73</v>
      </c>
      <c r="O8" s="108">
        <v>1</v>
      </c>
      <c r="P8" s="111" t="s">
        <v>74</v>
      </c>
      <c r="Q8" s="108">
        <v>1010203</v>
      </c>
      <c r="R8" s="108">
        <v>140</v>
      </c>
      <c r="S8" s="108">
        <v>490</v>
      </c>
      <c r="T8" s="108">
        <v>1</v>
      </c>
      <c r="U8" s="113">
        <v>2015</v>
      </c>
      <c r="V8" s="113">
        <v>45</v>
      </c>
      <c r="W8" s="113">
        <v>0</v>
      </c>
      <c r="X8" s="114" t="s">
        <v>66</v>
      </c>
      <c r="Y8" s="108">
        <v>225</v>
      </c>
      <c r="Z8" s="109" t="s">
        <v>75</v>
      </c>
      <c r="AA8" s="177" t="s">
        <v>76</v>
      </c>
      <c r="AB8" s="177" t="s">
        <v>75</v>
      </c>
      <c r="AC8" s="178">
        <f>AB8-AA8</f>
        <v>12</v>
      </c>
      <c r="AD8" s="179">
        <f>IF(AF8="SI",0,G8)</f>
        <v>96</v>
      </c>
      <c r="AE8" s="180">
        <f>AD8*AC8</f>
        <v>1152</v>
      </c>
      <c r="AF8" s="181"/>
    </row>
    <row r="9" spans="1:32" ht="15">
      <c r="A9" s="108">
        <v>2015</v>
      </c>
      <c r="B9" s="108">
        <v>21</v>
      </c>
      <c r="C9" s="109" t="s">
        <v>66</v>
      </c>
      <c r="D9" s="175" t="s">
        <v>77</v>
      </c>
      <c r="E9" s="109" t="s">
        <v>68</v>
      </c>
      <c r="F9" s="111" t="s">
        <v>78</v>
      </c>
      <c r="G9" s="112">
        <v>491.5</v>
      </c>
      <c r="H9" s="176" t="s">
        <v>70</v>
      </c>
      <c r="I9" s="108">
        <v>2015</v>
      </c>
      <c r="J9" s="108">
        <v>371</v>
      </c>
      <c r="K9" s="109" t="s">
        <v>71</v>
      </c>
      <c r="L9" s="111" t="s">
        <v>72</v>
      </c>
      <c r="M9" s="109" t="s">
        <v>73</v>
      </c>
      <c r="N9" s="109" t="s">
        <v>73</v>
      </c>
      <c r="O9" s="108">
        <v>1</v>
      </c>
      <c r="P9" s="111" t="s">
        <v>74</v>
      </c>
      <c r="Q9" s="108">
        <v>1010203</v>
      </c>
      <c r="R9" s="108">
        <v>140</v>
      </c>
      <c r="S9" s="108">
        <v>490</v>
      </c>
      <c r="T9" s="108">
        <v>1</v>
      </c>
      <c r="U9" s="113">
        <v>2015</v>
      </c>
      <c r="V9" s="113">
        <v>45</v>
      </c>
      <c r="W9" s="113">
        <v>0</v>
      </c>
      <c r="X9" s="114" t="s">
        <v>66</v>
      </c>
      <c r="Y9" s="108">
        <v>225</v>
      </c>
      <c r="Z9" s="109" t="s">
        <v>75</v>
      </c>
      <c r="AA9" s="177" t="s">
        <v>76</v>
      </c>
      <c r="AB9" s="177" t="s">
        <v>75</v>
      </c>
      <c r="AC9" s="178">
        <f>AB9-AA9</f>
        <v>12</v>
      </c>
      <c r="AD9" s="179">
        <f>IF(AF9="SI",0,G9)</f>
        <v>491.5</v>
      </c>
      <c r="AE9" s="180">
        <f>AD9*AC9</f>
        <v>5898</v>
      </c>
      <c r="AF9" s="181"/>
    </row>
    <row r="10" spans="1:32" ht="15">
      <c r="A10" s="108">
        <v>2015</v>
      </c>
      <c r="B10" s="108">
        <v>30</v>
      </c>
      <c r="C10" s="109" t="s">
        <v>79</v>
      </c>
      <c r="D10" s="175" t="s">
        <v>80</v>
      </c>
      <c r="E10" s="109" t="s">
        <v>81</v>
      </c>
      <c r="F10" s="111" t="s">
        <v>82</v>
      </c>
      <c r="G10" s="112">
        <v>98</v>
      </c>
      <c r="H10" s="176" t="s">
        <v>83</v>
      </c>
      <c r="I10" s="108">
        <v>2015</v>
      </c>
      <c r="J10" s="108">
        <v>654</v>
      </c>
      <c r="K10" s="109" t="s">
        <v>84</v>
      </c>
      <c r="L10" s="111" t="s">
        <v>85</v>
      </c>
      <c r="M10" s="109" t="s">
        <v>86</v>
      </c>
      <c r="N10" s="109" t="s">
        <v>86</v>
      </c>
      <c r="O10" s="108">
        <v>1</v>
      </c>
      <c r="P10" s="111" t="s">
        <v>74</v>
      </c>
      <c r="Q10" s="108">
        <v>1010202</v>
      </c>
      <c r="R10" s="108">
        <v>130</v>
      </c>
      <c r="S10" s="108">
        <v>620</v>
      </c>
      <c r="T10" s="108">
        <v>99</v>
      </c>
      <c r="U10" s="113">
        <v>2015</v>
      </c>
      <c r="V10" s="113">
        <v>57</v>
      </c>
      <c r="W10" s="113">
        <v>0</v>
      </c>
      <c r="X10" s="114" t="s">
        <v>87</v>
      </c>
      <c r="Y10" s="108">
        <v>219</v>
      </c>
      <c r="Z10" s="109" t="s">
        <v>76</v>
      </c>
      <c r="AA10" s="177" t="s">
        <v>88</v>
      </c>
      <c r="AB10" s="177" t="s">
        <v>76</v>
      </c>
      <c r="AC10" s="178">
        <f>AB10-AA10</f>
        <v>13</v>
      </c>
      <c r="AD10" s="179">
        <f>IF(AF10="SI",0,G10)</f>
        <v>98</v>
      </c>
      <c r="AE10" s="180">
        <f>AD10*AC10</f>
        <v>1274</v>
      </c>
      <c r="AF10" s="181"/>
    </row>
    <row r="11" spans="1:32" ht="15">
      <c r="A11" s="108">
        <v>2015</v>
      </c>
      <c r="B11" s="108">
        <v>30</v>
      </c>
      <c r="C11" s="109" t="s">
        <v>79</v>
      </c>
      <c r="D11" s="175" t="s">
        <v>80</v>
      </c>
      <c r="E11" s="109" t="s">
        <v>81</v>
      </c>
      <c r="F11" s="111" t="s">
        <v>82</v>
      </c>
      <c r="G11" s="112">
        <v>53.71</v>
      </c>
      <c r="H11" s="176" t="s">
        <v>83</v>
      </c>
      <c r="I11" s="108">
        <v>2015</v>
      </c>
      <c r="J11" s="108">
        <v>654</v>
      </c>
      <c r="K11" s="109" t="s">
        <v>84</v>
      </c>
      <c r="L11" s="111" t="s">
        <v>85</v>
      </c>
      <c r="M11" s="109" t="s">
        <v>86</v>
      </c>
      <c r="N11" s="109" t="s">
        <v>86</v>
      </c>
      <c r="O11" s="108">
        <v>1</v>
      </c>
      <c r="P11" s="111" t="s">
        <v>74</v>
      </c>
      <c r="Q11" s="108">
        <v>1010202</v>
      </c>
      <c r="R11" s="108">
        <v>130</v>
      </c>
      <c r="S11" s="108">
        <v>620</v>
      </c>
      <c r="T11" s="108">
        <v>1</v>
      </c>
      <c r="U11" s="113">
        <v>2015</v>
      </c>
      <c r="V11" s="113">
        <v>58</v>
      </c>
      <c r="W11" s="113">
        <v>0</v>
      </c>
      <c r="X11" s="114" t="s">
        <v>87</v>
      </c>
      <c r="Y11" s="108">
        <v>218</v>
      </c>
      <c r="Z11" s="109" t="s">
        <v>76</v>
      </c>
      <c r="AA11" s="177" t="s">
        <v>88</v>
      </c>
      <c r="AB11" s="177" t="s">
        <v>76</v>
      </c>
      <c r="AC11" s="178">
        <f>AB11-AA11</f>
        <v>13</v>
      </c>
      <c r="AD11" s="179">
        <f>IF(AF11="SI",0,G11)</f>
        <v>53.71</v>
      </c>
      <c r="AE11" s="180">
        <f>AD11*AC11</f>
        <v>698.23</v>
      </c>
      <c r="AF11" s="181"/>
    </row>
    <row r="12" spans="1:32" ht="15">
      <c r="A12" s="108">
        <v>2015</v>
      </c>
      <c r="B12" s="108">
        <v>38</v>
      </c>
      <c r="C12" s="109" t="s">
        <v>89</v>
      </c>
      <c r="D12" s="175" t="s">
        <v>90</v>
      </c>
      <c r="E12" s="109" t="s">
        <v>91</v>
      </c>
      <c r="F12" s="111" t="s">
        <v>92</v>
      </c>
      <c r="G12" s="112">
        <v>453.17</v>
      </c>
      <c r="H12" s="176" t="s">
        <v>93</v>
      </c>
      <c r="I12" s="108">
        <v>2015</v>
      </c>
      <c r="J12" s="108">
        <v>952</v>
      </c>
      <c r="K12" s="109" t="s">
        <v>94</v>
      </c>
      <c r="L12" s="111" t="s">
        <v>95</v>
      </c>
      <c r="M12" s="109" t="s">
        <v>96</v>
      </c>
      <c r="N12" s="109" t="s">
        <v>97</v>
      </c>
      <c r="O12" s="108">
        <v>8</v>
      </c>
      <c r="P12" s="111" t="s">
        <v>98</v>
      </c>
      <c r="Q12" s="108">
        <v>1080203</v>
      </c>
      <c r="R12" s="108">
        <v>2890</v>
      </c>
      <c r="S12" s="108">
        <v>7420</v>
      </c>
      <c r="T12" s="108">
        <v>99</v>
      </c>
      <c r="U12" s="113">
        <v>2015</v>
      </c>
      <c r="V12" s="113">
        <v>79</v>
      </c>
      <c r="W12" s="113">
        <v>0</v>
      </c>
      <c r="X12" s="114" t="s">
        <v>75</v>
      </c>
      <c r="Y12" s="108">
        <v>236</v>
      </c>
      <c r="Z12" s="109" t="s">
        <v>75</v>
      </c>
      <c r="AA12" s="177" t="s">
        <v>99</v>
      </c>
      <c r="AB12" s="177" t="s">
        <v>75</v>
      </c>
      <c r="AC12" s="178">
        <f>AB12-AA12</f>
        <v>-2</v>
      </c>
      <c r="AD12" s="179">
        <f>IF(AF12="SI",0,G12)</f>
        <v>453.17</v>
      </c>
      <c r="AE12" s="180">
        <f>AD12*AC12</f>
        <v>-906.34</v>
      </c>
      <c r="AF12" s="181"/>
    </row>
    <row r="13" spans="1:32" ht="15">
      <c r="A13" s="108">
        <v>2015</v>
      </c>
      <c r="B13" s="108">
        <v>39</v>
      </c>
      <c r="C13" s="109" t="s">
        <v>89</v>
      </c>
      <c r="D13" s="175" t="s">
        <v>100</v>
      </c>
      <c r="E13" s="109" t="s">
        <v>91</v>
      </c>
      <c r="F13" s="111" t="s">
        <v>101</v>
      </c>
      <c r="G13" s="112">
        <v>453.17</v>
      </c>
      <c r="H13" s="176" t="s">
        <v>93</v>
      </c>
      <c r="I13" s="108">
        <v>2015</v>
      </c>
      <c r="J13" s="108">
        <v>953</v>
      </c>
      <c r="K13" s="109" t="s">
        <v>94</v>
      </c>
      <c r="L13" s="111" t="s">
        <v>95</v>
      </c>
      <c r="M13" s="109" t="s">
        <v>96</v>
      </c>
      <c r="N13" s="109" t="s">
        <v>97</v>
      </c>
      <c r="O13" s="108">
        <v>8</v>
      </c>
      <c r="P13" s="111" t="s">
        <v>98</v>
      </c>
      <c r="Q13" s="108">
        <v>1080203</v>
      </c>
      <c r="R13" s="108">
        <v>2890</v>
      </c>
      <c r="S13" s="108">
        <v>7420</v>
      </c>
      <c r="T13" s="108">
        <v>99</v>
      </c>
      <c r="U13" s="113">
        <v>2015</v>
      </c>
      <c r="V13" s="113">
        <v>79</v>
      </c>
      <c r="W13" s="113">
        <v>0</v>
      </c>
      <c r="X13" s="114" t="s">
        <v>75</v>
      </c>
      <c r="Y13" s="108">
        <v>236</v>
      </c>
      <c r="Z13" s="109" t="s">
        <v>75</v>
      </c>
      <c r="AA13" s="177" t="s">
        <v>99</v>
      </c>
      <c r="AB13" s="177" t="s">
        <v>75</v>
      </c>
      <c r="AC13" s="178">
        <f>AB13-AA13</f>
        <v>-2</v>
      </c>
      <c r="AD13" s="179">
        <f>IF(AF13="SI",0,G13)</f>
        <v>453.17</v>
      </c>
      <c r="AE13" s="180">
        <f>AD13*AC13</f>
        <v>-906.34</v>
      </c>
      <c r="AF13" s="181"/>
    </row>
    <row r="14" spans="1:32" ht="15">
      <c r="A14" s="108">
        <v>2015</v>
      </c>
      <c r="B14" s="108">
        <v>40</v>
      </c>
      <c r="C14" s="109" t="s">
        <v>89</v>
      </c>
      <c r="D14" s="175" t="s">
        <v>102</v>
      </c>
      <c r="E14" s="109" t="s">
        <v>103</v>
      </c>
      <c r="F14" s="111" t="s">
        <v>104</v>
      </c>
      <c r="G14" s="112">
        <v>268.4</v>
      </c>
      <c r="H14" s="176" t="s">
        <v>105</v>
      </c>
      <c r="I14" s="108">
        <v>2015</v>
      </c>
      <c r="J14" s="108">
        <v>955</v>
      </c>
      <c r="K14" s="109" t="s">
        <v>94</v>
      </c>
      <c r="L14" s="111" t="s">
        <v>106</v>
      </c>
      <c r="M14" s="109" t="s">
        <v>107</v>
      </c>
      <c r="N14" s="109" t="s">
        <v>108</v>
      </c>
      <c r="O14" s="108">
        <v>1</v>
      </c>
      <c r="P14" s="111" t="s">
        <v>74</v>
      </c>
      <c r="Q14" s="108">
        <v>1010502</v>
      </c>
      <c r="R14" s="108">
        <v>460</v>
      </c>
      <c r="S14" s="108">
        <v>1280</v>
      </c>
      <c r="T14" s="108">
        <v>99</v>
      </c>
      <c r="U14" s="113">
        <v>2015</v>
      </c>
      <c r="V14" s="113">
        <v>78</v>
      </c>
      <c r="W14" s="113">
        <v>0</v>
      </c>
      <c r="X14" s="114" t="s">
        <v>75</v>
      </c>
      <c r="Y14" s="108">
        <v>241</v>
      </c>
      <c r="Z14" s="109" t="s">
        <v>75</v>
      </c>
      <c r="AA14" s="177" t="s">
        <v>99</v>
      </c>
      <c r="AB14" s="177" t="s">
        <v>75</v>
      </c>
      <c r="AC14" s="178">
        <f>AB14-AA14</f>
        <v>-2</v>
      </c>
      <c r="AD14" s="179">
        <f>IF(AF14="SI",0,G14)</f>
        <v>268.4</v>
      </c>
      <c r="AE14" s="180">
        <f>AD14*AC14</f>
        <v>-536.8</v>
      </c>
      <c r="AF14" s="181"/>
    </row>
    <row r="15" spans="1:32" ht="15">
      <c r="A15" s="108">
        <v>2015</v>
      </c>
      <c r="B15" s="108">
        <v>41</v>
      </c>
      <c r="C15" s="109" t="s">
        <v>89</v>
      </c>
      <c r="D15" s="175" t="s">
        <v>109</v>
      </c>
      <c r="E15" s="109" t="s">
        <v>110</v>
      </c>
      <c r="F15" s="111" t="s">
        <v>111</v>
      </c>
      <c r="G15" s="112">
        <v>416.58</v>
      </c>
      <c r="H15" s="176" t="s">
        <v>112</v>
      </c>
      <c r="I15" s="108">
        <v>2015</v>
      </c>
      <c r="J15" s="108">
        <v>954</v>
      </c>
      <c r="K15" s="109" t="s">
        <v>94</v>
      </c>
      <c r="L15" s="111" t="s">
        <v>113</v>
      </c>
      <c r="M15" s="109" t="s">
        <v>114</v>
      </c>
      <c r="N15" s="109" t="s">
        <v>114</v>
      </c>
      <c r="O15" s="108">
        <v>1</v>
      </c>
      <c r="P15" s="111" t="s">
        <v>74</v>
      </c>
      <c r="Q15" s="108">
        <v>1010502</v>
      </c>
      <c r="R15" s="108">
        <v>460</v>
      </c>
      <c r="S15" s="108">
        <v>1280</v>
      </c>
      <c r="T15" s="108">
        <v>99</v>
      </c>
      <c r="U15" s="113">
        <v>2015</v>
      </c>
      <c r="V15" s="113">
        <v>60</v>
      </c>
      <c r="W15" s="113">
        <v>0</v>
      </c>
      <c r="X15" s="114" t="s">
        <v>75</v>
      </c>
      <c r="Y15" s="108">
        <v>238</v>
      </c>
      <c r="Z15" s="109" t="s">
        <v>75</v>
      </c>
      <c r="AA15" s="177" t="s">
        <v>99</v>
      </c>
      <c r="AB15" s="177" t="s">
        <v>75</v>
      </c>
      <c r="AC15" s="178">
        <f>AB15-AA15</f>
        <v>-2</v>
      </c>
      <c r="AD15" s="179">
        <f>IF(AF15="SI",0,G15)</f>
        <v>416.58</v>
      </c>
      <c r="AE15" s="180">
        <f>AD15*AC15</f>
        <v>-833.16</v>
      </c>
      <c r="AF15" s="181"/>
    </row>
    <row r="16" spans="1:32" ht="15">
      <c r="A16" s="108">
        <v>2015</v>
      </c>
      <c r="B16" s="108">
        <v>42</v>
      </c>
      <c r="C16" s="109" t="s">
        <v>89</v>
      </c>
      <c r="D16" s="175" t="s">
        <v>115</v>
      </c>
      <c r="E16" s="109" t="s">
        <v>103</v>
      </c>
      <c r="F16" s="111" t="s">
        <v>116</v>
      </c>
      <c r="G16" s="112">
        <v>143.6</v>
      </c>
      <c r="H16" s="176" t="s">
        <v>117</v>
      </c>
      <c r="I16" s="108">
        <v>2015</v>
      </c>
      <c r="J16" s="108">
        <v>967</v>
      </c>
      <c r="K16" s="109" t="s">
        <v>94</v>
      </c>
      <c r="L16" s="111" t="s">
        <v>118</v>
      </c>
      <c r="M16" s="109" t="s">
        <v>119</v>
      </c>
      <c r="N16" s="109" t="s">
        <v>119</v>
      </c>
      <c r="O16" s="108">
        <v>1</v>
      </c>
      <c r="P16" s="111" t="s">
        <v>74</v>
      </c>
      <c r="Q16" s="108">
        <v>1010202</v>
      </c>
      <c r="R16" s="108">
        <v>130</v>
      </c>
      <c r="S16" s="108">
        <v>620</v>
      </c>
      <c r="T16" s="108">
        <v>1</v>
      </c>
      <c r="U16" s="113">
        <v>2015</v>
      </c>
      <c r="V16" s="113">
        <v>82</v>
      </c>
      <c r="W16" s="113">
        <v>0</v>
      </c>
      <c r="X16" s="114" t="s">
        <v>75</v>
      </c>
      <c r="Y16" s="108">
        <v>248</v>
      </c>
      <c r="Z16" s="109" t="s">
        <v>75</v>
      </c>
      <c r="AA16" s="177" t="s">
        <v>99</v>
      </c>
      <c r="AB16" s="177" t="s">
        <v>75</v>
      </c>
      <c r="AC16" s="178">
        <f>AB16-AA16</f>
        <v>-2</v>
      </c>
      <c r="AD16" s="179">
        <f>IF(AF16="SI",0,G16)</f>
        <v>143.6</v>
      </c>
      <c r="AE16" s="180">
        <f>AD16*AC16</f>
        <v>-287.2</v>
      </c>
      <c r="AF16" s="181"/>
    </row>
    <row r="17" spans="1:32" ht="15">
      <c r="A17" s="108">
        <v>2015</v>
      </c>
      <c r="B17" s="108">
        <v>43</v>
      </c>
      <c r="C17" s="109" t="s">
        <v>89</v>
      </c>
      <c r="D17" s="175" t="s">
        <v>120</v>
      </c>
      <c r="E17" s="109" t="s">
        <v>121</v>
      </c>
      <c r="F17" s="111" t="s">
        <v>122</v>
      </c>
      <c r="G17" s="112">
        <v>155</v>
      </c>
      <c r="H17" s="176" t="s">
        <v>123</v>
      </c>
      <c r="I17" s="108">
        <v>2015</v>
      </c>
      <c r="J17" s="108">
        <v>1042</v>
      </c>
      <c r="K17" s="109" t="s">
        <v>124</v>
      </c>
      <c r="L17" s="111" t="s">
        <v>125</v>
      </c>
      <c r="M17" s="109" t="s">
        <v>126</v>
      </c>
      <c r="N17" s="109" t="s">
        <v>127</v>
      </c>
      <c r="O17" s="108" t="s">
        <v>128</v>
      </c>
      <c r="P17" s="111" t="s">
        <v>128</v>
      </c>
      <c r="Q17" s="108">
        <v>1010203</v>
      </c>
      <c r="R17" s="108">
        <v>140</v>
      </c>
      <c r="S17" s="108">
        <v>9210</v>
      </c>
      <c r="T17" s="108">
        <v>1</v>
      </c>
      <c r="U17" s="113">
        <v>2015</v>
      </c>
      <c r="V17" s="113">
        <v>91</v>
      </c>
      <c r="W17" s="113">
        <v>0</v>
      </c>
      <c r="X17" s="114" t="s">
        <v>75</v>
      </c>
      <c r="Y17" s="108">
        <v>228</v>
      </c>
      <c r="Z17" s="109" t="s">
        <v>75</v>
      </c>
      <c r="AA17" s="177" t="s">
        <v>129</v>
      </c>
      <c r="AB17" s="177" t="s">
        <v>75</v>
      </c>
      <c r="AC17" s="178">
        <f>AB17-AA17</f>
        <v>-4</v>
      </c>
      <c r="AD17" s="179">
        <f>IF(AF17="SI",0,G17)</f>
        <v>155</v>
      </c>
      <c r="AE17" s="180">
        <f>AD17*AC17</f>
        <v>-620</v>
      </c>
      <c r="AF17" s="181"/>
    </row>
    <row r="18" spans="1:32" ht="15">
      <c r="A18" s="108">
        <v>2015</v>
      </c>
      <c r="B18" s="108">
        <v>43</v>
      </c>
      <c r="C18" s="109" t="s">
        <v>89</v>
      </c>
      <c r="D18" s="175" t="s">
        <v>120</v>
      </c>
      <c r="E18" s="109" t="s">
        <v>121</v>
      </c>
      <c r="F18" s="111" t="s">
        <v>122</v>
      </c>
      <c r="G18" s="112">
        <v>265</v>
      </c>
      <c r="H18" s="176" t="s">
        <v>123</v>
      </c>
      <c r="I18" s="108">
        <v>2015</v>
      </c>
      <c r="J18" s="108">
        <v>1042</v>
      </c>
      <c r="K18" s="109" t="s">
        <v>124</v>
      </c>
      <c r="L18" s="111" t="s">
        <v>125</v>
      </c>
      <c r="M18" s="109" t="s">
        <v>126</v>
      </c>
      <c r="N18" s="109" t="s">
        <v>127</v>
      </c>
      <c r="O18" s="108" t="s">
        <v>128</v>
      </c>
      <c r="P18" s="111" t="s">
        <v>128</v>
      </c>
      <c r="Q18" s="108">
        <v>1040503</v>
      </c>
      <c r="R18" s="108">
        <v>1900</v>
      </c>
      <c r="S18" s="108">
        <v>3500</v>
      </c>
      <c r="T18" s="108">
        <v>5</v>
      </c>
      <c r="U18" s="113">
        <v>2015</v>
      </c>
      <c r="V18" s="113">
        <v>89</v>
      </c>
      <c r="W18" s="113">
        <v>0</v>
      </c>
      <c r="X18" s="114" t="s">
        <v>75</v>
      </c>
      <c r="Y18" s="108">
        <v>229</v>
      </c>
      <c r="Z18" s="109" t="s">
        <v>75</v>
      </c>
      <c r="AA18" s="177" t="s">
        <v>129</v>
      </c>
      <c r="AB18" s="177" t="s">
        <v>75</v>
      </c>
      <c r="AC18" s="178">
        <f>AB18-AA18</f>
        <v>-4</v>
      </c>
      <c r="AD18" s="179">
        <f>IF(AF18="SI",0,G18)</f>
        <v>265</v>
      </c>
      <c r="AE18" s="180">
        <f>AD18*AC18</f>
        <v>-1060</v>
      </c>
      <c r="AF18" s="181"/>
    </row>
    <row r="19" spans="1:32" ht="15">
      <c r="A19" s="108">
        <v>2015</v>
      </c>
      <c r="B19" s="108">
        <v>44</v>
      </c>
      <c r="C19" s="109" t="s">
        <v>89</v>
      </c>
      <c r="D19" s="175" t="s">
        <v>130</v>
      </c>
      <c r="E19" s="109" t="s">
        <v>131</v>
      </c>
      <c r="F19" s="111" t="s">
        <v>132</v>
      </c>
      <c r="G19" s="112">
        <v>265</v>
      </c>
      <c r="H19" s="176" t="s">
        <v>123</v>
      </c>
      <c r="I19" s="108">
        <v>2015</v>
      </c>
      <c r="J19" s="108">
        <v>1043</v>
      </c>
      <c r="K19" s="109" t="s">
        <v>124</v>
      </c>
      <c r="L19" s="111" t="s">
        <v>125</v>
      </c>
      <c r="M19" s="109" t="s">
        <v>126</v>
      </c>
      <c r="N19" s="109" t="s">
        <v>127</v>
      </c>
      <c r="O19" s="108" t="s">
        <v>128</v>
      </c>
      <c r="P19" s="111" t="s">
        <v>128</v>
      </c>
      <c r="Q19" s="108">
        <v>1040503</v>
      </c>
      <c r="R19" s="108">
        <v>1900</v>
      </c>
      <c r="S19" s="108">
        <v>3500</v>
      </c>
      <c r="T19" s="108">
        <v>5</v>
      </c>
      <c r="U19" s="113">
        <v>2015</v>
      </c>
      <c r="V19" s="113">
        <v>89</v>
      </c>
      <c r="W19" s="113">
        <v>0</v>
      </c>
      <c r="X19" s="114" t="s">
        <v>75</v>
      </c>
      <c r="Y19" s="108">
        <v>229</v>
      </c>
      <c r="Z19" s="109" t="s">
        <v>75</v>
      </c>
      <c r="AA19" s="177" t="s">
        <v>129</v>
      </c>
      <c r="AB19" s="177" t="s">
        <v>75</v>
      </c>
      <c r="AC19" s="178">
        <f>AB19-AA19</f>
        <v>-4</v>
      </c>
      <c r="AD19" s="179">
        <f>IF(AF19="SI",0,G19)</f>
        <v>265</v>
      </c>
      <c r="AE19" s="180">
        <f>AD19*AC19</f>
        <v>-1060</v>
      </c>
      <c r="AF19" s="181"/>
    </row>
    <row r="20" spans="1:32" ht="15">
      <c r="A20" s="108">
        <v>2015</v>
      </c>
      <c r="B20" s="108">
        <v>44</v>
      </c>
      <c r="C20" s="109" t="s">
        <v>89</v>
      </c>
      <c r="D20" s="175" t="s">
        <v>130</v>
      </c>
      <c r="E20" s="109" t="s">
        <v>131</v>
      </c>
      <c r="F20" s="111" t="s">
        <v>132</v>
      </c>
      <c r="G20" s="112">
        <v>71.5</v>
      </c>
      <c r="H20" s="176" t="s">
        <v>123</v>
      </c>
      <c r="I20" s="108">
        <v>2015</v>
      </c>
      <c r="J20" s="108">
        <v>1043</v>
      </c>
      <c r="K20" s="109" t="s">
        <v>124</v>
      </c>
      <c r="L20" s="111" t="s">
        <v>125</v>
      </c>
      <c r="M20" s="109" t="s">
        <v>126</v>
      </c>
      <c r="N20" s="109" t="s">
        <v>127</v>
      </c>
      <c r="O20" s="108" t="s">
        <v>128</v>
      </c>
      <c r="P20" s="111" t="s">
        <v>128</v>
      </c>
      <c r="Q20" s="108">
        <v>1040503</v>
      </c>
      <c r="R20" s="108">
        <v>1900</v>
      </c>
      <c r="S20" s="108">
        <v>3500</v>
      </c>
      <c r="T20" s="108">
        <v>5</v>
      </c>
      <c r="U20" s="113">
        <v>2015</v>
      </c>
      <c r="V20" s="113">
        <v>89</v>
      </c>
      <c r="W20" s="113">
        <v>0</v>
      </c>
      <c r="X20" s="114" t="s">
        <v>75</v>
      </c>
      <c r="Y20" s="108">
        <v>229</v>
      </c>
      <c r="Z20" s="109" t="s">
        <v>75</v>
      </c>
      <c r="AA20" s="177" t="s">
        <v>129</v>
      </c>
      <c r="AB20" s="177" t="s">
        <v>75</v>
      </c>
      <c r="AC20" s="178">
        <f>AB20-AA20</f>
        <v>-4</v>
      </c>
      <c r="AD20" s="179">
        <f>IF(AF20="SI",0,G20)</f>
        <v>71.5</v>
      </c>
      <c r="AE20" s="180">
        <f>AD20*AC20</f>
        <v>-286</v>
      </c>
      <c r="AF20" s="181"/>
    </row>
    <row r="21" spans="1:32" ht="15">
      <c r="A21" s="108">
        <v>2015</v>
      </c>
      <c r="B21" s="108">
        <v>44</v>
      </c>
      <c r="C21" s="109" t="s">
        <v>89</v>
      </c>
      <c r="D21" s="175" t="s">
        <v>130</v>
      </c>
      <c r="E21" s="109" t="s">
        <v>131</v>
      </c>
      <c r="F21" s="111" t="s">
        <v>132</v>
      </c>
      <c r="G21" s="112">
        <v>185</v>
      </c>
      <c r="H21" s="176" t="s">
        <v>123</v>
      </c>
      <c r="I21" s="108">
        <v>2015</v>
      </c>
      <c r="J21" s="108">
        <v>1043</v>
      </c>
      <c r="K21" s="109" t="s">
        <v>124</v>
      </c>
      <c r="L21" s="111" t="s">
        <v>125</v>
      </c>
      <c r="M21" s="109" t="s">
        <v>126</v>
      </c>
      <c r="N21" s="109" t="s">
        <v>127</v>
      </c>
      <c r="O21" s="108" t="s">
        <v>128</v>
      </c>
      <c r="P21" s="111" t="s">
        <v>128</v>
      </c>
      <c r="Q21" s="108">
        <v>1010203</v>
      </c>
      <c r="R21" s="108">
        <v>140</v>
      </c>
      <c r="S21" s="108">
        <v>9210</v>
      </c>
      <c r="T21" s="108">
        <v>1</v>
      </c>
      <c r="U21" s="113">
        <v>2015</v>
      </c>
      <c r="V21" s="113">
        <v>91</v>
      </c>
      <c r="W21" s="113">
        <v>0</v>
      </c>
      <c r="X21" s="114" t="s">
        <v>75</v>
      </c>
      <c r="Y21" s="108">
        <v>228</v>
      </c>
      <c r="Z21" s="109" t="s">
        <v>75</v>
      </c>
      <c r="AA21" s="177" t="s">
        <v>129</v>
      </c>
      <c r="AB21" s="177" t="s">
        <v>75</v>
      </c>
      <c r="AC21" s="178">
        <f>AB21-AA21</f>
        <v>-4</v>
      </c>
      <c r="AD21" s="179">
        <f>IF(AF21="SI",0,G21)</f>
        <v>185</v>
      </c>
      <c r="AE21" s="180">
        <f>AD21*AC21</f>
        <v>-740</v>
      </c>
      <c r="AF21" s="181"/>
    </row>
    <row r="22" spans="1:32" ht="15">
      <c r="A22" s="108">
        <v>2015</v>
      </c>
      <c r="B22" s="108">
        <v>45</v>
      </c>
      <c r="C22" s="109" t="s">
        <v>75</v>
      </c>
      <c r="D22" s="175" t="s">
        <v>133</v>
      </c>
      <c r="E22" s="109" t="s">
        <v>134</v>
      </c>
      <c r="F22" s="111" t="s">
        <v>135</v>
      </c>
      <c r="G22" s="112">
        <v>475</v>
      </c>
      <c r="H22" s="176" t="s">
        <v>136</v>
      </c>
      <c r="I22" s="108">
        <v>2015</v>
      </c>
      <c r="J22" s="108">
        <v>1212</v>
      </c>
      <c r="K22" s="109" t="s">
        <v>137</v>
      </c>
      <c r="L22" s="111" t="s">
        <v>138</v>
      </c>
      <c r="M22" s="109" t="s">
        <v>139</v>
      </c>
      <c r="N22" s="109" t="s">
        <v>140</v>
      </c>
      <c r="O22" s="108">
        <v>1</v>
      </c>
      <c r="P22" s="111" t="s">
        <v>74</v>
      </c>
      <c r="Q22" s="108">
        <v>1010203</v>
      </c>
      <c r="R22" s="108">
        <v>140</v>
      </c>
      <c r="S22" s="108">
        <v>490</v>
      </c>
      <c r="T22" s="108">
        <v>1</v>
      </c>
      <c r="U22" s="113">
        <v>2015</v>
      </c>
      <c r="V22" s="113">
        <v>41</v>
      </c>
      <c r="W22" s="113">
        <v>0</v>
      </c>
      <c r="X22" s="114" t="s">
        <v>75</v>
      </c>
      <c r="Y22" s="108">
        <v>240</v>
      </c>
      <c r="Z22" s="109" t="s">
        <v>75</v>
      </c>
      <c r="AA22" s="177" t="s">
        <v>141</v>
      </c>
      <c r="AB22" s="177" t="s">
        <v>75</v>
      </c>
      <c r="AC22" s="178">
        <f>AB22-AA22</f>
        <v>-15</v>
      </c>
      <c r="AD22" s="179">
        <f>IF(AF22="SI",0,G22)</f>
        <v>475</v>
      </c>
      <c r="AE22" s="180">
        <f>AD22*AC22</f>
        <v>-7125</v>
      </c>
      <c r="AF22" s="181"/>
    </row>
    <row r="23" spans="1:32" ht="15">
      <c r="A23" s="108">
        <v>2015</v>
      </c>
      <c r="B23" s="108">
        <v>46</v>
      </c>
      <c r="C23" s="109" t="s">
        <v>75</v>
      </c>
      <c r="D23" s="175" t="s">
        <v>142</v>
      </c>
      <c r="E23" s="109" t="s">
        <v>143</v>
      </c>
      <c r="F23" s="111" t="s">
        <v>144</v>
      </c>
      <c r="G23" s="112">
        <v>151</v>
      </c>
      <c r="H23" s="176" t="s">
        <v>145</v>
      </c>
      <c r="I23" s="108">
        <v>2015</v>
      </c>
      <c r="J23" s="108">
        <v>1127</v>
      </c>
      <c r="K23" s="109" t="s">
        <v>134</v>
      </c>
      <c r="L23" s="111" t="s">
        <v>72</v>
      </c>
      <c r="M23" s="109" t="s">
        <v>73</v>
      </c>
      <c r="N23" s="109" t="s">
        <v>73</v>
      </c>
      <c r="O23" s="108">
        <v>1</v>
      </c>
      <c r="P23" s="111" t="s">
        <v>74</v>
      </c>
      <c r="Q23" s="108">
        <v>1010203</v>
      </c>
      <c r="R23" s="108">
        <v>140</v>
      </c>
      <c r="S23" s="108">
        <v>490</v>
      </c>
      <c r="T23" s="108">
        <v>1</v>
      </c>
      <c r="U23" s="113">
        <v>2015</v>
      </c>
      <c r="V23" s="113">
        <v>81</v>
      </c>
      <c r="W23" s="113">
        <v>0</v>
      </c>
      <c r="X23" s="114" t="s">
        <v>75</v>
      </c>
      <c r="Y23" s="108">
        <v>246</v>
      </c>
      <c r="Z23" s="109" t="s">
        <v>75</v>
      </c>
      <c r="AA23" s="177" t="s">
        <v>146</v>
      </c>
      <c r="AB23" s="177" t="s">
        <v>75</v>
      </c>
      <c r="AC23" s="178">
        <f>AB23-AA23</f>
        <v>-12</v>
      </c>
      <c r="AD23" s="179">
        <f>IF(AF23="SI",0,G23)</f>
        <v>151</v>
      </c>
      <c r="AE23" s="180">
        <f>AD23*AC23</f>
        <v>-1812</v>
      </c>
      <c r="AF23" s="181"/>
    </row>
    <row r="24" spans="1:32" ht="15">
      <c r="A24" s="108">
        <v>2015</v>
      </c>
      <c r="B24" s="108">
        <v>47</v>
      </c>
      <c r="C24" s="109" t="s">
        <v>75</v>
      </c>
      <c r="D24" s="175" t="s">
        <v>147</v>
      </c>
      <c r="E24" s="109" t="s">
        <v>143</v>
      </c>
      <c r="F24" s="111" t="s">
        <v>148</v>
      </c>
      <c r="G24" s="112">
        <v>96</v>
      </c>
      <c r="H24" s="176" t="s">
        <v>145</v>
      </c>
      <c r="I24" s="108">
        <v>2015</v>
      </c>
      <c r="J24" s="108">
        <v>1128</v>
      </c>
      <c r="K24" s="109" t="s">
        <v>134</v>
      </c>
      <c r="L24" s="111" t="s">
        <v>72</v>
      </c>
      <c r="M24" s="109" t="s">
        <v>73</v>
      </c>
      <c r="N24" s="109" t="s">
        <v>73</v>
      </c>
      <c r="O24" s="108">
        <v>1</v>
      </c>
      <c r="P24" s="111" t="s">
        <v>74</v>
      </c>
      <c r="Q24" s="108">
        <v>1010203</v>
      </c>
      <c r="R24" s="108">
        <v>140</v>
      </c>
      <c r="S24" s="108">
        <v>490</v>
      </c>
      <c r="T24" s="108">
        <v>1</v>
      </c>
      <c r="U24" s="113">
        <v>2015</v>
      </c>
      <c r="V24" s="113">
        <v>81</v>
      </c>
      <c r="W24" s="113">
        <v>0</v>
      </c>
      <c r="X24" s="114" t="s">
        <v>75</v>
      </c>
      <c r="Y24" s="108">
        <v>246</v>
      </c>
      <c r="Z24" s="109" t="s">
        <v>75</v>
      </c>
      <c r="AA24" s="177" t="s">
        <v>146</v>
      </c>
      <c r="AB24" s="177" t="s">
        <v>75</v>
      </c>
      <c r="AC24" s="178">
        <f>AB24-AA24</f>
        <v>-12</v>
      </c>
      <c r="AD24" s="179">
        <f>IF(AF24="SI",0,G24)</f>
        <v>96</v>
      </c>
      <c r="AE24" s="180">
        <f>AD24*AC24</f>
        <v>-1152</v>
      </c>
      <c r="AF24" s="181"/>
    </row>
    <row r="25" spans="1:32" ht="15">
      <c r="A25" s="108">
        <v>2015</v>
      </c>
      <c r="B25" s="108">
        <v>48</v>
      </c>
      <c r="C25" s="109" t="s">
        <v>75</v>
      </c>
      <c r="D25" s="175" t="s">
        <v>149</v>
      </c>
      <c r="E25" s="109" t="s">
        <v>134</v>
      </c>
      <c r="F25" s="111" t="s">
        <v>150</v>
      </c>
      <c r="G25" s="112">
        <v>65.59</v>
      </c>
      <c r="H25" s="176" t="s">
        <v>151</v>
      </c>
      <c r="I25" s="108">
        <v>2015</v>
      </c>
      <c r="J25" s="108">
        <v>1125</v>
      </c>
      <c r="K25" s="109" t="s">
        <v>134</v>
      </c>
      <c r="L25" s="111" t="s">
        <v>152</v>
      </c>
      <c r="M25" s="109" t="s">
        <v>153</v>
      </c>
      <c r="N25" s="109" t="s">
        <v>154</v>
      </c>
      <c r="O25" s="108">
        <v>1</v>
      </c>
      <c r="P25" s="111" t="s">
        <v>74</v>
      </c>
      <c r="Q25" s="108">
        <v>1010502</v>
      </c>
      <c r="R25" s="108">
        <v>460</v>
      </c>
      <c r="S25" s="108">
        <v>1280</v>
      </c>
      <c r="T25" s="108">
        <v>99</v>
      </c>
      <c r="U25" s="113">
        <v>2015</v>
      </c>
      <c r="V25" s="113">
        <v>86</v>
      </c>
      <c r="W25" s="113">
        <v>0</v>
      </c>
      <c r="X25" s="114" t="s">
        <v>75</v>
      </c>
      <c r="Y25" s="108">
        <v>231</v>
      </c>
      <c r="Z25" s="109" t="s">
        <v>75</v>
      </c>
      <c r="AA25" s="177" t="s">
        <v>146</v>
      </c>
      <c r="AB25" s="177" t="s">
        <v>75</v>
      </c>
      <c r="AC25" s="178">
        <f>AB25-AA25</f>
        <v>-12</v>
      </c>
      <c r="AD25" s="179">
        <f>IF(AF25="SI",0,G25)</f>
        <v>65.59</v>
      </c>
      <c r="AE25" s="180">
        <f>AD25*AC25</f>
        <v>-787.08</v>
      </c>
      <c r="AF25" s="181"/>
    </row>
    <row r="26" spans="1:32" ht="15">
      <c r="A26" s="108">
        <v>2015</v>
      </c>
      <c r="B26" s="108">
        <v>49</v>
      </c>
      <c r="C26" s="109" t="s">
        <v>75</v>
      </c>
      <c r="D26" s="175" t="s">
        <v>155</v>
      </c>
      <c r="E26" s="109" t="s">
        <v>91</v>
      </c>
      <c r="F26" s="111" t="s">
        <v>156</v>
      </c>
      <c r="G26" s="112">
        <v>186.43</v>
      </c>
      <c r="H26" s="176" t="s">
        <v>157</v>
      </c>
      <c r="I26" s="108">
        <v>2015</v>
      </c>
      <c r="J26" s="108">
        <v>1123</v>
      </c>
      <c r="K26" s="109" t="s">
        <v>134</v>
      </c>
      <c r="L26" s="111" t="s">
        <v>158</v>
      </c>
      <c r="M26" s="109" t="s">
        <v>159</v>
      </c>
      <c r="N26" s="109" t="s">
        <v>159</v>
      </c>
      <c r="O26" s="108">
        <v>8</v>
      </c>
      <c r="P26" s="111" t="s">
        <v>98</v>
      </c>
      <c r="Q26" s="108">
        <v>1080102</v>
      </c>
      <c r="R26" s="108">
        <v>2770</v>
      </c>
      <c r="S26" s="108">
        <v>7310</v>
      </c>
      <c r="T26" s="108">
        <v>99</v>
      </c>
      <c r="U26" s="113">
        <v>2015</v>
      </c>
      <c r="V26" s="113">
        <v>59</v>
      </c>
      <c r="W26" s="113">
        <v>0</v>
      </c>
      <c r="X26" s="114" t="s">
        <v>75</v>
      </c>
      <c r="Y26" s="108">
        <v>233</v>
      </c>
      <c r="Z26" s="109" t="s">
        <v>75</v>
      </c>
      <c r="AA26" s="177" t="s">
        <v>146</v>
      </c>
      <c r="AB26" s="177" t="s">
        <v>75</v>
      </c>
      <c r="AC26" s="178">
        <f>AB26-AA26</f>
        <v>-12</v>
      </c>
      <c r="AD26" s="179">
        <f>IF(AF26="SI",0,G26)</f>
        <v>186.43</v>
      </c>
      <c r="AE26" s="180">
        <f>AD26*AC26</f>
        <v>-2237.16</v>
      </c>
      <c r="AF26" s="181"/>
    </row>
    <row r="27" spans="1:32" ht="15">
      <c r="A27" s="108">
        <v>2015</v>
      </c>
      <c r="B27" s="108">
        <v>50</v>
      </c>
      <c r="C27" s="109" t="s">
        <v>75</v>
      </c>
      <c r="D27" s="175" t="s">
        <v>160</v>
      </c>
      <c r="E27" s="109" t="s">
        <v>91</v>
      </c>
      <c r="F27" s="111" t="s">
        <v>161</v>
      </c>
      <c r="G27" s="112">
        <v>214.4</v>
      </c>
      <c r="H27" s="176" t="s">
        <v>162</v>
      </c>
      <c r="I27" s="108">
        <v>2015</v>
      </c>
      <c r="J27" s="108">
        <v>1124</v>
      </c>
      <c r="K27" s="109" t="s">
        <v>134</v>
      </c>
      <c r="L27" s="111" t="s">
        <v>158</v>
      </c>
      <c r="M27" s="109" t="s">
        <v>159</v>
      </c>
      <c r="N27" s="109" t="s">
        <v>159</v>
      </c>
      <c r="O27" s="108">
        <v>8</v>
      </c>
      <c r="P27" s="111" t="s">
        <v>98</v>
      </c>
      <c r="Q27" s="108">
        <v>1080102</v>
      </c>
      <c r="R27" s="108">
        <v>2770</v>
      </c>
      <c r="S27" s="108">
        <v>7310</v>
      </c>
      <c r="T27" s="108">
        <v>99</v>
      </c>
      <c r="U27" s="113">
        <v>2015</v>
      </c>
      <c r="V27" s="113">
        <v>63</v>
      </c>
      <c r="W27" s="113">
        <v>0</v>
      </c>
      <c r="X27" s="114" t="s">
        <v>75</v>
      </c>
      <c r="Y27" s="108">
        <v>234</v>
      </c>
      <c r="Z27" s="109" t="s">
        <v>75</v>
      </c>
      <c r="AA27" s="177" t="s">
        <v>146</v>
      </c>
      <c r="AB27" s="177" t="s">
        <v>75</v>
      </c>
      <c r="AC27" s="178">
        <f>AB27-AA27</f>
        <v>-12</v>
      </c>
      <c r="AD27" s="179">
        <f>IF(AF27="SI",0,G27)</f>
        <v>214.4</v>
      </c>
      <c r="AE27" s="180">
        <f>AD27*AC27</f>
        <v>-2572.8</v>
      </c>
      <c r="AF27" s="181"/>
    </row>
    <row r="28" spans="1:32" ht="15">
      <c r="A28" s="108">
        <v>2015</v>
      </c>
      <c r="B28" s="108">
        <v>51</v>
      </c>
      <c r="C28" s="109" t="s">
        <v>75</v>
      </c>
      <c r="D28" s="175" t="s">
        <v>163</v>
      </c>
      <c r="E28" s="109" t="s">
        <v>137</v>
      </c>
      <c r="F28" s="111" t="s">
        <v>164</v>
      </c>
      <c r="G28" s="112">
        <v>164.79</v>
      </c>
      <c r="H28" s="176" t="s">
        <v>165</v>
      </c>
      <c r="I28" s="108">
        <v>2015</v>
      </c>
      <c r="J28" s="108">
        <v>1244</v>
      </c>
      <c r="K28" s="109" t="s">
        <v>137</v>
      </c>
      <c r="L28" s="111" t="s">
        <v>158</v>
      </c>
      <c r="M28" s="109" t="s">
        <v>159</v>
      </c>
      <c r="N28" s="109" t="s">
        <v>159</v>
      </c>
      <c r="O28" s="108">
        <v>8</v>
      </c>
      <c r="P28" s="111" t="s">
        <v>98</v>
      </c>
      <c r="Q28" s="108">
        <v>1080102</v>
      </c>
      <c r="R28" s="108">
        <v>2770</v>
      </c>
      <c r="S28" s="108">
        <v>7310</v>
      </c>
      <c r="T28" s="108">
        <v>99</v>
      </c>
      <c r="U28" s="113">
        <v>2015</v>
      </c>
      <c r="V28" s="113">
        <v>80</v>
      </c>
      <c r="W28" s="113">
        <v>0</v>
      </c>
      <c r="X28" s="114" t="s">
        <v>75</v>
      </c>
      <c r="Y28" s="108">
        <v>235</v>
      </c>
      <c r="Z28" s="109" t="s">
        <v>75</v>
      </c>
      <c r="AA28" s="177" t="s">
        <v>141</v>
      </c>
      <c r="AB28" s="177" t="s">
        <v>75</v>
      </c>
      <c r="AC28" s="178">
        <f>AB28-AA28</f>
        <v>-15</v>
      </c>
      <c r="AD28" s="179">
        <f>IF(AF28="SI",0,G28)</f>
        <v>164.79</v>
      </c>
      <c r="AE28" s="180">
        <f>AD28*AC28</f>
        <v>-2471.85</v>
      </c>
      <c r="AF28" s="181"/>
    </row>
    <row r="29" spans="1:32" ht="15">
      <c r="A29" s="108">
        <v>2015</v>
      </c>
      <c r="B29" s="108">
        <v>52</v>
      </c>
      <c r="C29" s="109" t="s">
        <v>75</v>
      </c>
      <c r="D29" s="175" t="s">
        <v>166</v>
      </c>
      <c r="E29" s="109" t="s">
        <v>124</v>
      </c>
      <c r="F29" s="111" t="s">
        <v>167</v>
      </c>
      <c r="G29" s="112">
        <v>336.4</v>
      </c>
      <c r="H29" s="176" t="s">
        <v>168</v>
      </c>
      <c r="I29" s="108">
        <v>2015</v>
      </c>
      <c r="J29" s="108">
        <v>1130</v>
      </c>
      <c r="K29" s="109" t="s">
        <v>134</v>
      </c>
      <c r="L29" s="111" t="s">
        <v>169</v>
      </c>
      <c r="M29" s="109" t="s">
        <v>170</v>
      </c>
      <c r="N29" s="109" t="s">
        <v>170</v>
      </c>
      <c r="O29" s="108">
        <v>1</v>
      </c>
      <c r="P29" s="111" t="s">
        <v>74</v>
      </c>
      <c r="Q29" s="108">
        <v>1010303</v>
      </c>
      <c r="R29" s="108">
        <v>250</v>
      </c>
      <c r="S29" s="108">
        <v>500</v>
      </c>
      <c r="T29" s="108">
        <v>2</v>
      </c>
      <c r="U29" s="113">
        <v>2015</v>
      </c>
      <c r="V29" s="113">
        <v>95</v>
      </c>
      <c r="W29" s="113">
        <v>0</v>
      </c>
      <c r="X29" s="114" t="s">
        <v>75</v>
      </c>
      <c r="Y29" s="108">
        <v>237</v>
      </c>
      <c r="Z29" s="109" t="s">
        <v>75</v>
      </c>
      <c r="AA29" s="177" t="s">
        <v>146</v>
      </c>
      <c r="AB29" s="177" t="s">
        <v>75</v>
      </c>
      <c r="AC29" s="178">
        <f>AB29-AA29</f>
        <v>-12</v>
      </c>
      <c r="AD29" s="179">
        <f>IF(AF29="SI",0,G29)</f>
        <v>336.4</v>
      </c>
      <c r="AE29" s="180">
        <f>AD29*AC29</f>
        <v>-4036.7999999999997</v>
      </c>
      <c r="AF29" s="181"/>
    </row>
    <row r="30" spans="1:32" ht="15">
      <c r="A30" s="108">
        <v>2015</v>
      </c>
      <c r="B30" s="108">
        <v>53</v>
      </c>
      <c r="C30" s="109" t="s">
        <v>75</v>
      </c>
      <c r="D30" s="175" t="s">
        <v>171</v>
      </c>
      <c r="E30" s="109" t="s">
        <v>137</v>
      </c>
      <c r="F30" s="111" t="s">
        <v>172</v>
      </c>
      <c r="G30" s="112">
        <v>453.17</v>
      </c>
      <c r="H30" s="176" t="s">
        <v>93</v>
      </c>
      <c r="I30" s="108">
        <v>2015</v>
      </c>
      <c r="J30" s="108">
        <v>1416</v>
      </c>
      <c r="K30" s="109" t="s">
        <v>173</v>
      </c>
      <c r="L30" s="111" t="s">
        <v>95</v>
      </c>
      <c r="M30" s="109" t="s">
        <v>96</v>
      </c>
      <c r="N30" s="109" t="s">
        <v>97</v>
      </c>
      <c r="O30" s="108">
        <v>8</v>
      </c>
      <c r="P30" s="111" t="s">
        <v>98</v>
      </c>
      <c r="Q30" s="108">
        <v>1080203</v>
      </c>
      <c r="R30" s="108">
        <v>2890</v>
      </c>
      <c r="S30" s="108">
        <v>7420</v>
      </c>
      <c r="T30" s="108">
        <v>99</v>
      </c>
      <c r="U30" s="113">
        <v>2015</v>
      </c>
      <c r="V30" s="113">
        <v>79</v>
      </c>
      <c r="W30" s="113">
        <v>0</v>
      </c>
      <c r="X30" s="114" t="s">
        <v>75</v>
      </c>
      <c r="Y30" s="108">
        <v>236</v>
      </c>
      <c r="Z30" s="109" t="s">
        <v>75</v>
      </c>
      <c r="AA30" s="177" t="s">
        <v>174</v>
      </c>
      <c r="AB30" s="177" t="s">
        <v>75</v>
      </c>
      <c r="AC30" s="178">
        <f>AB30-AA30</f>
        <v>-26</v>
      </c>
      <c r="AD30" s="179">
        <f>IF(AF30="SI",0,G30)</f>
        <v>453.17</v>
      </c>
      <c r="AE30" s="180">
        <f>AD30*AC30</f>
        <v>-11782.42</v>
      </c>
      <c r="AF30" s="181"/>
    </row>
    <row r="31" spans="1:32" ht="15">
      <c r="A31" s="108">
        <v>2015</v>
      </c>
      <c r="B31" s="108">
        <v>54</v>
      </c>
      <c r="C31" s="109" t="s">
        <v>75</v>
      </c>
      <c r="D31" s="175" t="s">
        <v>175</v>
      </c>
      <c r="E31" s="109" t="s">
        <v>176</v>
      </c>
      <c r="F31" s="111" t="s">
        <v>177</v>
      </c>
      <c r="G31" s="112">
        <v>273.12</v>
      </c>
      <c r="H31" s="176" t="s">
        <v>145</v>
      </c>
      <c r="I31" s="108">
        <v>2015</v>
      </c>
      <c r="J31" s="108">
        <v>1422</v>
      </c>
      <c r="K31" s="109" t="s">
        <v>173</v>
      </c>
      <c r="L31" s="111" t="s">
        <v>72</v>
      </c>
      <c r="M31" s="109" t="s">
        <v>73</v>
      </c>
      <c r="N31" s="109" t="s">
        <v>73</v>
      </c>
      <c r="O31" s="108">
        <v>1</v>
      </c>
      <c r="P31" s="111" t="s">
        <v>74</v>
      </c>
      <c r="Q31" s="108">
        <v>1010203</v>
      </c>
      <c r="R31" s="108">
        <v>140</v>
      </c>
      <c r="S31" s="108">
        <v>490</v>
      </c>
      <c r="T31" s="108">
        <v>1</v>
      </c>
      <c r="U31" s="113">
        <v>2015</v>
      </c>
      <c r="V31" s="113">
        <v>81</v>
      </c>
      <c r="W31" s="113">
        <v>0</v>
      </c>
      <c r="X31" s="114" t="s">
        <v>75</v>
      </c>
      <c r="Y31" s="108">
        <v>247</v>
      </c>
      <c r="Z31" s="109" t="s">
        <v>75</v>
      </c>
      <c r="AA31" s="177" t="s">
        <v>174</v>
      </c>
      <c r="AB31" s="177" t="s">
        <v>75</v>
      </c>
      <c r="AC31" s="178">
        <f>AB31-AA31</f>
        <v>-26</v>
      </c>
      <c r="AD31" s="179">
        <f>IF(AF31="SI",0,G31)</f>
        <v>273.12</v>
      </c>
      <c r="AE31" s="180">
        <f>AD31*AC31</f>
        <v>-7101.12</v>
      </c>
      <c r="AF31" s="181"/>
    </row>
    <row r="32" spans="1:32" ht="15">
      <c r="A32" s="108">
        <v>2015</v>
      </c>
      <c r="B32" s="108">
        <v>55</v>
      </c>
      <c r="C32" s="109" t="s">
        <v>75</v>
      </c>
      <c r="D32" s="175" t="s">
        <v>178</v>
      </c>
      <c r="E32" s="109" t="s">
        <v>179</v>
      </c>
      <c r="F32" s="111" t="s">
        <v>180</v>
      </c>
      <c r="G32" s="112">
        <v>2379</v>
      </c>
      <c r="H32" s="176" t="s">
        <v>181</v>
      </c>
      <c r="I32" s="108">
        <v>2015</v>
      </c>
      <c r="J32" s="108">
        <v>1417</v>
      </c>
      <c r="K32" s="109" t="s">
        <v>173</v>
      </c>
      <c r="L32" s="111" t="s">
        <v>182</v>
      </c>
      <c r="M32" s="109" t="s">
        <v>183</v>
      </c>
      <c r="N32" s="109" t="s">
        <v>184</v>
      </c>
      <c r="O32" s="108">
        <v>10</v>
      </c>
      <c r="P32" s="111" t="s">
        <v>185</v>
      </c>
      <c r="Q32" s="108">
        <v>1100503</v>
      </c>
      <c r="R32" s="108">
        <v>4210</v>
      </c>
      <c r="S32" s="108">
        <v>5180</v>
      </c>
      <c r="T32" s="108">
        <v>2</v>
      </c>
      <c r="U32" s="113">
        <v>2015</v>
      </c>
      <c r="V32" s="113">
        <v>96</v>
      </c>
      <c r="W32" s="113">
        <v>0</v>
      </c>
      <c r="X32" s="114" t="s">
        <v>75</v>
      </c>
      <c r="Y32" s="108">
        <v>239</v>
      </c>
      <c r="Z32" s="109" t="s">
        <v>75</v>
      </c>
      <c r="AA32" s="177" t="s">
        <v>174</v>
      </c>
      <c r="AB32" s="177" t="s">
        <v>75</v>
      </c>
      <c r="AC32" s="178">
        <f>AB32-AA32</f>
        <v>-26</v>
      </c>
      <c r="AD32" s="179">
        <f>IF(AF32="SI",0,G32)</f>
        <v>2379</v>
      </c>
      <c r="AE32" s="180">
        <f>AD32*AC32</f>
        <v>-61854</v>
      </c>
      <c r="AF32" s="181"/>
    </row>
    <row r="33" spans="1:32" ht="15">
      <c r="A33" s="108">
        <v>2015</v>
      </c>
      <c r="B33" s="108">
        <v>56</v>
      </c>
      <c r="C33" s="109" t="s">
        <v>75</v>
      </c>
      <c r="D33" s="175" t="s">
        <v>186</v>
      </c>
      <c r="E33" s="109" t="s">
        <v>87</v>
      </c>
      <c r="F33" s="111" t="s">
        <v>187</v>
      </c>
      <c r="G33" s="112">
        <v>7218.7</v>
      </c>
      <c r="H33" s="176" t="s">
        <v>188</v>
      </c>
      <c r="I33" s="108">
        <v>2015</v>
      </c>
      <c r="J33" s="108">
        <v>1018</v>
      </c>
      <c r="K33" s="109" t="s">
        <v>189</v>
      </c>
      <c r="L33" s="111" t="s">
        <v>190</v>
      </c>
      <c r="M33" s="109" t="s">
        <v>191</v>
      </c>
      <c r="N33" s="109" t="s">
        <v>192</v>
      </c>
      <c r="O33" s="108">
        <v>9</v>
      </c>
      <c r="P33" s="111" t="s">
        <v>193</v>
      </c>
      <c r="Q33" s="108">
        <v>1090503</v>
      </c>
      <c r="R33" s="108">
        <v>3550</v>
      </c>
      <c r="S33" s="108">
        <v>5830</v>
      </c>
      <c r="T33" s="108">
        <v>99</v>
      </c>
      <c r="U33" s="113">
        <v>2015</v>
      </c>
      <c r="V33" s="113">
        <v>87</v>
      </c>
      <c r="W33" s="113">
        <v>0</v>
      </c>
      <c r="X33" s="114" t="s">
        <v>75</v>
      </c>
      <c r="Y33" s="108">
        <v>232</v>
      </c>
      <c r="Z33" s="109" t="s">
        <v>75</v>
      </c>
      <c r="AA33" s="177" t="s">
        <v>194</v>
      </c>
      <c r="AB33" s="177" t="s">
        <v>75</v>
      </c>
      <c r="AC33" s="178">
        <f>AB33-AA33</f>
        <v>-3</v>
      </c>
      <c r="AD33" s="179">
        <f>IF(AF33="SI",0,G33)</f>
        <v>7218.7</v>
      </c>
      <c r="AE33" s="180">
        <f>AD33*AC33</f>
        <v>-21656.1</v>
      </c>
      <c r="AF33" s="181"/>
    </row>
    <row r="34" spans="1:32" ht="15">
      <c r="A34" s="108">
        <v>2015</v>
      </c>
      <c r="B34" s="108">
        <v>56</v>
      </c>
      <c r="C34" s="109" t="s">
        <v>75</v>
      </c>
      <c r="D34" s="175" t="s">
        <v>186</v>
      </c>
      <c r="E34" s="109" t="s">
        <v>87</v>
      </c>
      <c r="F34" s="111" t="s">
        <v>187</v>
      </c>
      <c r="G34" s="112">
        <v>622.87</v>
      </c>
      <c r="H34" s="176" t="s">
        <v>188</v>
      </c>
      <c r="I34" s="108">
        <v>2015</v>
      </c>
      <c r="J34" s="108">
        <v>1018</v>
      </c>
      <c r="K34" s="109" t="s">
        <v>189</v>
      </c>
      <c r="L34" s="111" t="s">
        <v>190</v>
      </c>
      <c r="M34" s="109" t="s">
        <v>191</v>
      </c>
      <c r="N34" s="109" t="s">
        <v>192</v>
      </c>
      <c r="O34" s="108">
        <v>9</v>
      </c>
      <c r="P34" s="111" t="s">
        <v>193</v>
      </c>
      <c r="Q34" s="108">
        <v>1090503</v>
      </c>
      <c r="R34" s="108">
        <v>3550</v>
      </c>
      <c r="S34" s="108">
        <v>5830</v>
      </c>
      <c r="T34" s="108">
        <v>99</v>
      </c>
      <c r="U34" s="113">
        <v>2015</v>
      </c>
      <c r="V34" s="113">
        <v>87</v>
      </c>
      <c r="W34" s="113">
        <v>0</v>
      </c>
      <c r="X34" s="114" t="s">
        <v>191</v>
      </c>
      <c r="Y34" s="108">
        <v>314</v>
      </c>
      <c r="Z34" s="109" t="s">
        <v>195</v>
      </c>
      <c r="AA34" s="177" t="s">
        <v>194</v>
      </c>
      <c r="AB34" s="177" t="s">
        <v>195</v>
      </c>
      <c r="AC34" s="178">
        <f>AB34-AA34</f>
        <v>4</v>
      </c>
      <c r="AD34" s="179">
        <f>IF(AF34="SI",0,G34)</f>
        <v>622.87</v>
      </c>
      <c r="AE34" s="180">
        <f>AD34*AC34</f>
        <v>2491.48</v>
      </c>
      <c r="AF34" s="181"/>
    </row>
    <row r="35" spans="1:32" ht="15">
      <c r="A35" s="108">
        <v>2015</v>
      </c>
      <c r="B35" s="108">
        <v>58</v>
      </c>
      <c r="C35" s="109" t="s">
        <v>75</v>
      </c>
      <c r="D35" s="175" t="s">
        <v>196</v>
      </c>
      <c r="E35" s="109" t="s">
        <v>197</v>
      </c>
      <c r="F35" s="111" t="s">
        <v>198</v>
      </c>
      <c r="G35" s="112">
        <v>7847.95</v>
      </c>
      <c r="H35" s="176" t="s">
        <v>188</v>
      </c>
      <c r="I35" s="108">
        <v>2015</v>
      </c>
      <c r="J35" s="108">
        <v>1148</v>
      </c>
      <c r="K35" s="109" t="s">
        <v>137</v>
      </c>
      <c r="L35" s="111" t="s">
        <v>190</v>
      </c>
      <c r="M35" s="109" t="s">
        <v>191</v>
      </c>
      <c r="N35" s="109" t="s">
        <v>192</v>
      </c>
      <c r="O35" s="108">
        <v>9</v>
      </c>
      <c r="P35" s="111" t="s">
        <v>193</v>
      </c>
      <c r="Q35" s="108">
        <v>1090503</v>
      </c>
      <c r="R35" s="108">
        <v>3550</v>
      </c>
      <c r="S35" s="108">
        <v>5830</v>
      </c>
      <c r="T35" s="108">
        <v>99</v>
      </c>
      <c r="U35" s="113">
        <v>2015</v>
      </c>
      <c r="V35" s="113">
        <v>87</v>
      </c>
      <c r="W35" s="113">
        <v>0</v>
      </c>
      <c r="X35" s="114" t="s">
        <v>75</v>
      </c>
      <c r="Y35" s="108">
        <v>232</v>
      </c>
      <c r="Z35" s="109" t="s">
        <v>75</v>
      </c>
      <c r="AA35" s="177" t="s">
        <v>141</v>
      </c>
      <c r="AB35" s="177" t="s">
        <v>75</v>
      </c>
      <c r="AC35" s="178">
        <f>AB35-AA35</f>
        <v>-15</v>
      </c>
      <c r="AD35" s="179">
        <f>IF(AF35="SI",0,G35)</f>
        <v>7847.95</v>
      </c>
      <c r="AE35" s="180">
        <f>AD35*AC35</f>
        <v>-117719.25</v>
      </c>
      <c r="AF35" s="181"/>
    </row>
    <row r="36" spans="1:32" ht="15">
      <c r="A36" s="108">
        <v>2015</v>
      </c>
      <c r="B36" s="108">
        <v>59</v>
      </c>
      <c r="C36" s="109" t="s">
        <v>75</v>
      </c>
      <c r="D36" s="175" t="s">
        <v>199</v>
      </c>
      <c r="E36" s="109" t="s">
        <v>137</v>
      </c>
      <c r="F36" s="111" t="s">
        <v>200</v>
      </c>
      <c r="G36" s="112">
        <v>144.42</v>
      </c>
      <c r="H36" s="176" t="s">
        <v>201</v>
      </c>
      <c r="I36" s="108">
        <v>2015</v>
      </c>
      <c r="J36" s="108">
        <v>1267</v>
      </c>
      <c r="K36" s="109" t="s">
        <v>202</v>
      </c>
      <c r="L36" s="111" t="s">
        <v>203</v>
      </c>
      <c r="M36" s="109" t="s">
        <v>204</v>
      </c>
      <c r="N36" s="109" t="s">
        <v>204</v>
      </c>
      <c r="O36" s="108">
        <v>4</v>
      </c>
      <c r="P36" s="111" t="s">
        <v>205</v>
      </c>
      <c r="Q36" s="108">
        <v>1040103</v>
      </c>
      <c r="R36" s="108">
        <v>1460</v>
      </c>
      <c r="S36" s="108">
        <v>2830</v>
      </c>
      <c r="T36" s="108">
        <v>2</v>
      </c>
      <c r="U36" s="113">
        <v>2014</v>
      </c>
      <c r="V36" s="113">
        <v>40</v>
      </c>
      <c r="W36" s="113">
        <v>0</v>
      </c>
      <c r="X36" s="114" t="s">
        <v>75</v>
      </c>
      <c r="Y36" s="108">
        <v>261</v>
      </c>
      <c r="Z36" s="109" t="s">
        <v>206</v>
      </c>
      <c r="AA36" s="177" t="s">
        <v>207</v>
      </c>
      <c r="AB36" s="177" t="s">
        <v>206</v>
      </c>
      <c r="AC36" s="178">
        <f>AB36-AA36</f>
        <v>-10</v>
      </c>
      <c r="AD36" s="179">
        <f>IF(AF36="SI",0,G36)</f>
        <v>144.42</v>
      </c>
      <c r="AE36" s="180">
        <f>AD36*AC36</f>
        <v>-1444.1999999999998</v>
      </c>
      <c r="AF36" s="181"/>
    </row>
    <row r="37" spans="1:32" ht="15">
      <c r="A37" s="108">
        <v>2015</v>
      </c>
      <c r="B37" s="108">
        <v>60</v>
      </c>
      <c r="C37" s="109" t="s">
        <v>75</v>
      </c>
      <c r="D37" s="175" t="s">
        <v>208</v>
      </c>
      <c r="E37" s="109" t="s">
        <v>137</v>
      </c>
      <c r="F37" s="111" t="s">
        <v>209</v>
      </c>
      <c r="G37" s="112">
        <v>201.54</v>
      </c>
      <c r="H37" s="176" t="s">
        <v>210</v>
      </c>
      <c r="I37" s="108">
        <v>2015</v>
      </c>
      <c r="J37" s="108">
        <v>1265</v>
      </c>
      <c r="K37" s="109" t="s">
        <v>202</v>
      </c>
      <c r="L37" s="111" t="s">
        <v>203</v>
      </c>
      <c r="M37" s="109" t="s">
        <v>204</v>
      </c>
      <c r="N37" s="109" t="s">
        <v>204</v>
      </c>
      <c r="O37" s="108">
        <v>4</v>
      </c>
      <c r="P37" s="111" t="s">
        <v>205</v>
      </c>
      <c r="Q37" s="108">
        <v>1040203</v>
      </c>
      <c r="R37" s="108">
        <v>1570</v>
      </c>
      <c r="S37" s="108">
        <v>2970</v>
      </c>
      <c r="T37" s="108">
        <v>2</v>
      </c>
      <c r="U37" s="113">
        <v>2014</v>
      </c>
      <c r="V37" s="113">
        <v>41</v>
      </c>
      <c r="W37" s="113">
        <v>0</v>
      </c>
      <c r="X37" s="114" t="s">
        <v>75</v>
      </c>
      <c r="Y37" s="108">
        <v>262</v>
      </c>
      <c r="Z37" s="109" t="s">
        <v>206</v>
      </c>
      <c r="AA37" s="177" t="s">
        <v>207</v>
      </c>
      <c r="AB37" s="177" t="s">
        <v>206</v>
      </c>
      <c r="AC37" s="178">
        <f>AB37-AA37</f>
        <v>-10</v>
      </c>
      <c r="AD37" s="179">
        <f>IF(AF37="SI",0,G37)</f>
        <v>201.54</v>
      </c>
      <c r="AE37" s="180">
        <f>AD37*AC37</f>
        <v>-2015.3999999999999</v>
      </c>
      <c r="AF37" s="181"/>
    </row>
    <row r="38" spans="1:32" ht="15">
      <c r="A38" s="108">
        <v>2015</v>
      </c>
      <c r="B38" s="108">
        <v>61</v>
      </c>
      <c r="C38" s="109" t="s">
        <v>75</v>
      </c>
      <c r="D38" s="175" t="s">
        <v>211</v>
      </c>
      <c r="E38" s="109" t="s">
        <v>137</v>
      </c>
      <c r="F38" s="111" t="s">
        <v>212</v>
      </c>
      <c r="G38" s="112">
        <v>224.3</v>
      </c>
      <c r="H38" s="176" t="s">
        <v>213</v>
      </c>
      <c r="I38" s="108">
        <v>2015</v>
      </c>
      <c r="J38" s="108">
        <v>1266</v>
      </c>
      <c r="K38" s="109" t="s">
        <v>202</v>
      </c>
      <c r="L38" s="111" t="s">
        <v>203</v>
      </c>
      <c r="M38" s="109" t="s">
        <v>204</v>
      </c>
      <c r="N38" s="109" t="s">
        <v>204</v>
      </c>
      <c r="O38" s="108">
        <v>4</v>
      </c>
      <c r="P38" s="111" t="s">
        <v>205</v>
      </c>
      <c r="Q38" s="108">
        <v>1040503</v>
      </c>
      <c r="R38" s="108">
        <v>1900</v>
      </c>
      <c r="S38" s="108">
        <v>3500</v>
      </c>
      <c r="T38" s="108">
        <v>1</v>
      </c>
      <c r="U38" s="113">
        <v>2014</v>
      </c>
      <c r="V38" s="113">
        <v>45</v>
      </c>
      <c r="W38" s="113">
        <v>0</v>
      </c>
      <c r="X38" s="114" t="s">
        <v>75</v>
      </c>
      <c r="Y38" s="108">
        <v>263</v>
      </c>
      <c r="Z38" s="109" t="s">
        <v>206</v>
      </c>
      <c r="AA38" s="177" t="s">
        <v>207</v>
      </c>
      <c r="AB38" s="177" t="s">
        <v>206</v>
      </c>
      <c r="AC38" s="178">
        <f>AB38-AA38</f>
        <v>-10</v>
      </c>
      <c r="AD38" s="179">
        <f>IF(AF38="SI",0,G38)</f>
        <v>224.3</v>
      </c>
      <c r="AE38" s="180">
        <f>AD38*AC38</f>
        <v>-2243</v>
      </c>
      <c r="AF38" s="181"/>
    </row>
    <row r="39" spans="1:32" ht="15">
      <c r="A39" s="108">
        <v>2015</v>
      </c>
      <c r="B39" s="108">
        <v>62</v>
      </c>
      <c r="C39" s="109" t="s">
        <v>75</v>
      </c>
      <c r="D39" s="175" t="s">
        <v>214</v>
      </c>
      <c r="E39" s="109" t="s">
        <v>137</v>
      </c>
      <c r="F39" s="111" t="s">
        <v>215</v>
      </c>
      <c r="G39" s="112">
        <v>136.74</v>
      </c>
      <c r="H39" s="176" t="s">
        <v>216</v>
      </c>
      <c r="I39" s="108">
        <v>2015</v>
      </c>
      <c r="J39" s="108">
        <v>1264</v>
      </c>
      <c r="K39" s="109" t="s">
        <v>202</v>
      </c>
      <c r="L39" s="111" t="s">
        <v>203</v>
      </c>
      <c r="M39" s="109" t="s">
        <v>204</v>
      </c>
      <c r="N39" s="109" t="s">
        <v>204</v>
      </c>
      <c r="O39" s="108">
        <v>10</v>
      </c>
      <c r="P39" s="111" t="s">
        <v>185</v>
      </c>
      <c r="Q39" s="108">
        <v>1100503</v>
      </c>
      <c r="R39" s="108">
        <v>4210</v>
      </c>
      <c r="S39" s="108">
        <v>5180</v>
      </c>
      <c r="T39" s="108">
        <v>99</v>
      </c>
      <c r="U39" s="113">
        <v>2014</v>
      </c>
      <c r="V39" s="113">
        <v>42</v>
      </c>
      <c r="W39" s="113">
        <v>0</v>
      </c>
      <c r="X39" s="114" t="s">
        <v>75</v>
      </c>
      <c r="Y39" s="108">
        <v>265</v>
      </c>
      <c r="Z39" s="109" t="s">
        <v>206</v>
      </c>
      <c r="AA39" s="177" t="s">
        <v>207</v>
      </c>
      <c r="AB39" s="177" t="s">
        <v>206</v>
      </c>
      <c r="AC39" s="178">
        <f>AB39-AA39</f>
        <v>-10</v>
      </c>
      <c r="AD39" s="179">
        <f>IF(AF39="SI",0,G39)</f>
        <v>136.74</v>
      </c>
      <c r="AE39" s="180">
        <f>AD39*AC39</f>
        <v>-1367.4</v>
      </c>
      <c r="AF39" s="181"/>
    </row>
    <row r="40" spans="1:32" ht="15">
      <c r="A40" s="108">
        <v>2015</v>
      </c>
      <c r="B40" s="108">
        <v>63</v>
      </c>
      <c r="C40" s="109" t="s">
        <v>75</v>
      </c>
      <c r="D40" s="175" t="s">
        <v>217</v>
      </c>
      <c r="E40" s="109" t="s">
        <v>137</v>
      </c>
      <c r="F40" s="111" t="s">
        <v>218</v>
      </c>
      <c r="G40" s="112">
        <v>258.64</v>
      </c>
      <c r="H40" s="176" t="s">
        <v>219</v>
      </c>
      <c r="I40" s="108">
        <v>2015</v>
      </c>
      <c r="J40" s="108">
        <v>1263</v>
      </c>
      <c r="K40" s="109" t="s">
        <v>202</v>
      </c>
      <c r="L40" s="111" t="s">
        <v>203</v>
      </c>
      <c r="M40" s="109" t="s">
        <v>204</v>
      </c>
      <c r="N40" s="109" t="s">
        <v>204</v>
      </c>
      <c r="O40" s="108">
        <v>1</v>
      </c>
      <c r="P40" s="111" t="s">
        <v>74</v>
      </c>
      <c r="Q40" s="108">
        <v>1010203</v>
      </c>
      <c r="R40" s="108">
        <v>140</v>
      </c>
      <c r="S40" s="108">
        <v>490</v>
      </c>
      <c r="T40" s="108">
        <v>1</v>
      </c>
      <c r="U40" s="113">
        <v>2014</v>
      </c>
      <c r="V40" s="113">
        <v>39</v>
      </c>
      <c r="W40" s="113">
        <v>0</v>
      </c>
      <c r="X40" s="114" t="s">
        <v>75</v>
      </c>
      <c r="Y40" s="108">
        <v>260</v>
      </c>
      <c r="Z40" s="109" t="s">
        <v>206</v>
      </c>
      <c r="AA40" s="177" t="s">
        <v>207</v>
      </c>
      <c r="AB40" s="177" t="s">
        <v>206</v>
      </c>
      <c r="AC40" s="178">
        <f>AB40-AA40</f>
        <v>-10</v>
      </c>
      <c r="AD40" s="179">
        <f>IF(AF40="SI",0,G40)</f>
        <v>258.64</v>
      </c>
      <c r="AE40" s="180">
        <f>AD40*AC40</f>
        <v>-2586.3999999999996</v>
      </c>
      <c r="AF40" s="181"/>
    </row>
    <row r="41" spans="1:32" ht="15">
      <c r="A41" s="108">
        <v>2015</v>
      </c>
      <c r="B41" s="108">
        <v>64</v>
      </c>
      <c r="C41" s="109" t="s">
        <v>75</v>
      </c>
      <c r="D41" s="175" t="s">
        <v>220</v>
      </c>
      <c r="E41" s="109" t="s">
        <v>137</v>
      </c>
      <c r="F41" s="111" t="s">
        <v>221</v>
      </c>
      <c r="G41" s="112">
        <v>3589.47</v>
      </c>
      <c r="H41" s="176" t="s">
        <v>222</v>
      </c>
      <c r="I41" s="108">
        <v>2015</v>
      </c>
      <c r="J41" s="108">
        <v>1261</v>
      </c>
      <c r="K41" s="109" t="s">
        <v>202</v>
      </c>
      <c r="L41" s="111" t="s">
        <v>203</v>
      </c>
      <c r="M41" s="109" t="s">
        <v>204</v>
      </c>
      <c r="N41" s="109" t="s">
        <v>204</v>
      </c>
      <c r="O41" s="108">
        <v>8</v>
      </c>
      <c r="P41" s="111" t="s">
        <v>98</v>
      </c>
      <c r="Q41" s="108">
        <v>1080203</v>
      </c>
      <c r="R41" s="108">
        <v>2890</v>
      </c>
      <c r="S41" s="108">
        <v>7420</v>
      </c>
      <c r="T41" s="108">
        <v>99</v>
      </c>
      <c r="U41" s="113">
        <v>2014</v>
      </c>
      <c r="V41" s="113">
        <v>44</v>
      </c>
      <c r="W41" s="113">
        <v>0</v>
      </c>
      <c r="X41" s="114" t="s">
        <v>75</v>
      </c>
      <c r="Y41" s="108">
        <v>264</v>
      </c>
      <c r="Z41" s="109" t="s">
        <v>206</v>
      </c>
      <c r="AA41" s="177" t="s">
        <v>207</v>
      </c>
      <c r="AB41" s="177" t="s">
        <v>206</v>
      </c>
      <c r="AC41" s="178">
        <f>AB41-AA41</f>
        <v>-10</v>
      </c>
      <c r="AD41" s="179">
        <f>IF(AF41="SI",0,G41)</f>
        <v>3589.47</v>
      </c>
      <c r="AE41" s="180">
        <f>AD41*AC41</f>
        <v>-35894.7</v>
      </c>
      <c r="AF41" s="181"/>
    </row>
    <row r="42" spans="1:32" ht="15">
      <c r="A42" s="108">
        <v>2015</v>
      </c>
      <c r="B42" s="108">
        <v>65</v>
      </c>
      <c r="C42" s="109" t="s">
        <v>75</v>
      </c>
      <c r="D42" s="175" t="s">
        <v>223</v>
      </c>
      <c r="E42" s="109" t="s">
        <v>137</v>
      </c>
      <c r="F42" s="111" t="s">
        <v>224</v>
      </c>
      <c r="G42" s="112">
        <v>122.16</v>
      </c>
      <c r="H42" s="176" t="s">
        <v>222</v>
      </c>
      <c r="I42" s="108">
        <v>2015</v>
      </c>
      <c r="J42" s="108">
        <v>1260</v>
      </c>
      <c r="K42" s="109" t="s">
        <v>202</v>
      </c>
      <c r="L42" s="111" t="s">
        <v>203</v>
      </c>
      <c r="M42" s="109" t="s">
        <v>204</v>
      </c>
      <c r="N42" s="109" t="s">
        <v>204</v>
      </c>
      <c r="O42" s="108">
        <v>8</v>
      </c>
      <c r="P42" s="111" t="s">
        <v>98</v>
      </c>
      <c r="Q42" s="108">
        <v>1080203</v>
      </c>
      <c r="R42" s="108">
        <v>2890</v>
      </c>
      <c r="S42" s="108">
        <v>7420</v>
      </c>
      <c r="T42" s="108">
        <v>99</v>
      </c>
      <c r="U42" s="113">
        <v>2014</v>
      </c>
      <c r="V42" s="113">
        <v>44</v>
      </c>
      <c r="W42" s="113">
        <v>0</v>
      </c>
      <c r="X42" s="114" t="s">
        <v>75</v>
      </c>
      <c r="Y42" s="108">
        <v>264</v>
      </c>
      <c r="Z42" s="109" t="s">
        <v>206</v>
      </c>
      <c r="AA42" s="177" t="s">
        <v>207</v>
      </c>
      <c r="AB42" s="177" t="s">
        <v>206</v>
      </c>
      <c r="AC42" s="178">
        <f>AB42-AA42</f>
        <v>-10</v>
      </c>
      <c r="AD42" s="179">
        <f>IF(AF42="SI",0,G42)</f>
        <v>122.16</v>
      </c>
      <c r="AE42" s="180">
        <f>AD42*AC42</f>
        <v>-1221.6</v>
      </c>
      <c r="AF42" s="181"/>
    </row>
    <row r="43" spans="1:32" ht="15">
      <c r="A43" s="108">
        <v>2015</v>
      </c>
      <c r="B43" s="108">
        <v>66</v>
      </c>
      <c r="C43" s="109" t="s">
        <v>75</v>
      </c>
      <c r="D43" s="175" t="s">
        <v>225</v>
      </c>
      <c r="E43" s="109" t="s">
        <v>137</v>
      </c>
      <c r="F43" s="111" t="s">
        <v>226</v>
      </c>
      <c r="G43" s="112">
        <v>191.81</v>
      </c>
      <c r="H43" s="176" t="s">
        <v>222</v>
      </c>
      <c r="I43" s="108">
        <v>2015</v>
      </c>
      <c r="J43" s="108">
        <v>1262</v>
      </c>
      <c r="K43" s="109" t="s">
        <v>202</v>
      </c>
      <c r="L43" s="111" t="s">
        <v>203</v>
      </c>
      <c r="M43" s="109" t="s">
        <v>204</v>
      </c>
      <c r="N43" s="109" t="s">
        <v>204</v>
      </c>
      <c r="O43" s="108">
        <v>8</v>
      </c>
      <c r="P43" s="111" t="s">
        <v>98</v>
      </c>
      <c r="Q43" s="108">
        <v>1080203</v>
      </c>
      <c r="R43" s="108">
        <v>2890</v>
      </c>
      <c r="S43" s="108">
        <v>7420</v>
      </c>
      <c r="T43" s="108">
        <v>99</v>
      </c>
      <c r="U43" s="113">
        <v>2014</v>
      </c>
      <c r="V43" s="113">
        <v>44</v>
      </c>
      <c r="W43" s="113">
        <v>0</v>
      </c>
      <c r="X43" s="114" t="s">
        <v>75</v>
      </c>
      <c r="Y43" s="108">
        <v>264</v>
      </c>
      <c r="Z43" s="109" t="s">
        <v>206</v>
      </c>
      <c r="AA43" s="177" t="s">
        <v>207</v>
      </c>
      <c r="AB43" s="177" t="s">
        <v>206</v>
      </c>
      <c r="AC43" s="178">
        <f>AB43-AA43</f>
        <v>-10</v>
      </c>
      <c r="AD43" s="179">
        <f>IF(AF43="SI",0,G43)</f>
        <v>191.81</v>
      </c>
      <c r="AE43" s="180">
        <f>AD43*AC43</f>
        <v>-1918.1</v>
      </c>
      <c r="AF43" s="181"/>
    </row>
    <row r="44" spans="1:32" ht="15">
      <c r="A44" s="108">
        <v>2015</v>
      </c>
      <c r="B44" s="108">
        <v>67</v>
      </c>
      <c r="C44" s="109" t="s">
        <v>75</v>
      </c>
      <c r="D44" s="175" t="s">
        <v>227</v>
      </c>
      <c r="E44" s="109" t="s">
        <v>197</v>
      </c>
      <c r="F44" s="111" t="s">
        <v>228</v>
      </c>
      <c r="G44" s="112">
        <v>3045.12</v>
      </c>
      <c r="H44" s="176" t="s">
        <v>229</v>
      </c>
      <c r="I44" s="108">
        <v>2015</v>
      </c>
      <c r="J44" s="108">
        <v>1136</v>
      </c>
      <c r="K44" s="109" t="s">
        <v>134</v>
      </c>
      <c r="L44" s="111" t="s">
        <v>230</v>
      </c>
      <c r="M44" s="109" t="s">
        <v>231</v>
      </c>
      <c r="N44" s="109" t="s">
        <v>232</v>
      </c>
      <c r="O44" s="108">
        <v>1</v>
      </c>
      <c r="P44" s="111" t="s">
        <v>74</v>
      </c>
      <c r="Q44" s="108">
        <v>1010603</v>
      </c>
      <c r="R44" s="108">
        <v>580</v>
      </c>
      <c r="S44" s="108">
        <v>770</v>
      </c>
      <c r="T44" s="108">
        <v>99</v>
      </c>
      <c r="U44" s="113">
        <v>2014</v>
      </c>
      <c r="V44" s="113">
        <v>110</v>
      </c>
      <c r="W44" s="113">
        <v>0</v>
      </c>
      <c r="X44" s="114" t="s">
        <v>233</v>
      </c>
      <c r="Y44" s="108">
        <v>306</v>
      </c>
      <c r="Z44" s="109" t="s">
        <v>206</v>
      </c>
      <c r="AA44" s="177" t="s">
        <v>146</v>
      </c>
      <c r="AB44" s="177" t="s">
        <v>206</v>
      </c>
      <c r="AC44" s="178">
        <f>AB44-AA44</f>
        <v>-6</v>
      </c>
      <c r="AD44" s="179">
        <f>IF(AF44="SI",0,G44)</f>
        <v>3045.12</v>
      </c>
      <c r="AE44" s="180">
        <f>AD44*AC44</f>
        <v>-18270.72</v>
      </c>
      <c r="AF44" s="181"/>
    </row>
    <row r="45" spans="1:32" ht="15">
      <c r="A45" s="108">
        <v>2015</v>
      </c>
      <c r="B45" s="108">
        <v>69</v>
      </c>
      <c r="C45" s="109" t="s">
        <v>75</v>
      </c>
      <c r="D45" s="175" t="s">
        <v>234</v>
      </c>
      <c r="E45" s="109" t="s">
        <v>91</v>
      </c>
      <c r="F45" s="111" t="s">
        <v>235</v>
      </c>
      <c r="G45" s="112">
        <v>148.39</v>
      </c>
      <c r="H45" s="176" t="s">
        <v>236</v>
      </c>
      <c r="I45" s="108">
        <v>2015</v>
      </c>
      <c r="J45" s="108">
        <v>1218</v>
      </c>
      <c r="K45" s="109" t="s">
        <v>137</v>
      </c>
      <c r="L45" s="111" t="s">
        <v>237</v>
      </c>
      <c r="M45" s="109" t="s">
        <v>238</v>
      </c>
      <c r="N45" s="109" t="s">
        <v>239</v>
      </c>
      <c r="O45" s="108">
        <v>1</v>
      </c>
      <c r="P45" s="111" t="s">
        <v>74</v>
      </c>
      <c r="Q45" s="108">
        <v>1010202</v>
      </c>
      <c r="R45" s="108">
        <v>130</v>
      </c>
      <c r="S45" s="108">
        <v>620</v>
      </c>
      <c r="T45" s="108">
        <v>1</v>
      </c>
      <c r="U45" s="113">
        <v>2015</v>
      </c>
      <c r="V45" s="113">
        <v>98</v>
      </c>
      <c r="W45" s="113">
        <v>0</v>
      </c>
      <c r="X45" s="114" t="s">
        <v>75</v>
      </c>
      <c r="Y45" s="108">
        <v>242</v>
      </c>
      <c r="Z45" s="109" t="s">
        <v>75</v>
      </c>
      <c r="AA45" s="177" t="s">
        <v>141</v>
      </c>
      <c r="AB45" s="177" t="s">
        <v>75</v>
      </c>
      <c r="AC45" s="178">
        <f>AB45-AA45</f>
        <v>-15</v>
      </c>
      <c r="AD45" s="179">
        <f>IF(AF45="SI",0,G45)</f>
        <v>148.39</v>
      </c>
      <c r="AE45" s="180">
        <f>AD45*AC45</f>
        <v>-2225.85</v>
      </c>
      <c r="AF45" s="181"/>
    </row>
    <row r="46" spans="1:32" ht="15">
      <c r="A46" s="108">
        <v>2015</v>
      </c>
      <c r="B46" s="108">
        <v>69</v>
      </c>
      <c r="C46" s="109" t="s">
        <v>75</v>
      </c>
      <c r="D46" s="175" t="s">
        <v>234</v>
      </c>
      <c r="E46" s="109" t="s">
        <v>91</v>
      </c>
      <c r="F46" s="111" t="s">
        <v>235</v>
      </c>
      <c r="G46" s="112">
        <v>36.51</v>
      </c>
      <c r="H46" s="176" t="s">
        <v>236</v>
      </c>
      <c r="I46" s="108">
        <v>2015</v>
      </c>
      <c r="J46" s="108">
        <v>1218</v>
      </c>
      <c r="K46" s="109" t="s">
        <v>137</v>
      </c>
      <c r="L46" s="111" t="s">
        <v>237</v>
      </c>
      <c r="M46" s="109" t="s">
        <v>238</v>
      </c>
      <c r="N46" s="109" t="s">
        <v>239</v>
      </c>
      <c r="O46" s="108">
        <v>1</v>
      </c>
      <c r="P46" s="111" t="s">
        <v>74</v>
      </c>
      <c r="Q46" s="108">
        <v>1010202</v>
      </c>
      <c r="R46" s="108">
        <v>130</v>
      </c>
      <c r="S46" s="108">
        <v>620</v>
      </c>
      <c r="T46" s="108">
        <v>99</v>
      </c>
      <c r="U46" s="113">
        <v>2015</v>
      </c>
      <c r="V46" s="113">
        <v>97</v>
      </c>
      <c r="W46" s="113">
        <v>0</v>
      </c>
      <c r="X46" s="114" t="s">
        <v>75</v>
      </c>
      <c r="Y46" s="108">
        <v>243</v>
      </c>
      <c r="Z46" s="109" t="s">
        <v>75</v>
      </c>
      <c r="AA46" s="177" t="s">
        <v>141</v>
      </c>
      <c r="AB46" s="177" t="s">
        <v>75</v>
      </c>
      <c r="AC46" s="178">
        <f>AB46-AA46</f>
        <v>-15</v>
      </c>
      <c r="AD46" s="179">
        <f>IF(AF46="SI",0,G46)</f>
        <v>36.51</v>
      </c>
      <c r="AE46" s="180">
        <f>AD46*AC46</f>
        <v>-547.65</v>
      </c>
      <c r="AF46" s="181"/>
    </row>
    <row r="47" spans="1:32" ht="15">
      <c r="A47" s="108">
        <v>2015</v>
      </c>
      <c r="B47" s="108">
        <v>70</v>
      </c>
      <c r="C47" s="109" t="s">
        <v>75</v>
      </c>
      <c r="D47" s="175" t="s">
        <v>102</v>
      </c>
      <c r="E47" s="109" t="s">
        <v>110</v>
      </c>
      <c r="F47" s="111" t="s">
        <v>240</v>
      </c>
      <c r="G47" s="112">
        <v>4519.29</v>
      </c>
      <c r="H47" s="176" t="s">
        <v>241</v>
      </c>
      <c r="I47" s="108">
        <v>2015</v>
      </c>
      <c r="J47" s="108">
        <v>971</v>
      </c>
      <c r="K47" s="109" t="s">
        <v>94</v>
      </c>
      <c r="L47" s="111" t="s">
        <v>242</v>
      </c>
      <c r="M47" s="109" t="s">
        <v>243</v>
      </c>
      <c r="N47" s="109" t="s">
        <v>243</v>
      </c>
      <c r="O47" s="108">
        <v>4</v>
      </c>
      <c r="P47" s="111" t="s">
        <v>205</v>
      </c>
      <c r="Q47" s="108">
        <v>1040203</v>
      </c>
      <c r="R47" s="108">
        <v>1570</v>
      </c>
      <c r="S47" s="108">
        <v>2970</v>
      </c>
      <c r="T47" s="108">
        <v>2</v>
      </c>
      <c r="U47" s="113">
        <v>2014</v>
      </c>
      <c r="V47" s="113">
        <v>140</v>
      </c>
      <c r="W47" s="113">
        <v>0</v>
      </c>
      <c r="X47" s="114" t="s">
        <v>75</v>
      </c>
      <c r="Y47" s="108">
        <v>253</v>
      </c>
      <c r="Z47" s="109" t="s">
        <v>233</v>
      </c>
      <c r="AA47" s="177" t="s">
        <v>99</v>
      </c>
      <c r="AB47" s="177" t="s">
        <v>233</v>
      </c>
      <c r="AC47" s="178">
        <f>AB47-AA47</f>
        <v>-1</v>
      </c>
      <c r="AD47" s="179">
        <f>IF(AF47="SI",0,G47)</f>
        <v>4519.29</v>
      </c>
      <c r="AE47" s="180">
        <f>AD47*AC47</f>
        <v>-4519.29</v>
      </c>
      <c r="AF47" s="181"/>
    </row>
    <row r="48" spans="1:32" ht="15">
      <c r="A48" s="108">
        <v>2015</v>
      </c>
      <c r="B48" s="108">
        <v>71</v>
      </c>
      <c r="C48" s="109" t="s">
        <v>75</v>
      </c>
      <c r="D48" s="175" t="s">
        <v>244</v>
      </c>
      <c r="E48" s="109" t="s">
        <v>245</v>
      </c>
      <c r="F48" s="111" t="s">
        <v>246</v>
      </c>
      <c r="G48" s="112">
        <v>1215.96</v>
      </c>
      <c r="H48" s="176" t="s">
        <v>247</v>
      </c>
      <c r="I48" s="108">
        <v>2015</v>
      </c>
      <c r="J48" s="108">
        <v>1129</v>
      </c>
      <c r="K48" s="109" t="s">
        <v>134</v>
      </c>
      <c r="L48" s="111" t="s">
        <v>242</v>
      </c>
      <c r="M48" s="109" t="s">
        <v>243</v>
      </c>
      <c r="N48" s="109" t="s">
        <v>243</v>
      </c>
      <c r="O48" s="108">
        <v>1</v>
      </c>
      <c r="P48" s="111" t="s">
        <v>74</v>
      </c>
      <c r="Q48" s="108">
        <v>1010203</v>
      </c>
      <c r="R48" s="108">
        <v>140</v>
      </c>
      <c r="S48" s="108">
        <v>490</v>
      </c>
      <c r="T48" s="108">
        <v>1</v>
      </c>
      <c r="U48" s="113">
        <v>2015</v>
      </c>
      <c r="V48" s="113">
        <v>83</v>
      </c>
      <c r="W48" s="113">
        <v>0</v>
      </c>
      <c r="X48" s="114" t="s">
        <v>75</v>
      </c>
      <c r="Y48" s="108">
        <v>250</v>
      </c>
      <c r="Z48" s="109" t="s">
        <v>233</v>
      </c>
      <c r="AA48" s="177" t="s">
        <v>146</v>
      </c>
      <c r="AB48" s="177" t="s">
        <v>233</v>
      </c>
      <c r="AC48" s="178">
        <f>AB48-AA48</f>
        <v>-11</v>
      </c>
      <c r="AD48" s="179">
        <f>IF(AF48="SI",0,G48)</f>
        <v>1215.96</v>
      </c>
      <c r="AE48" s="180">
        <f>AD48*AC48</f>
        <v>-13375.560000000001</v>
      </c>
      <c r="AF48" s="181"/>
    </row>
    <row r="49" spans="1:32" ht="15">
      <c r="A49" s="108">
        <v>2015</v>
      </c>
      <c r="B49" s="108">
        <v>71</v>
      </c>
      <c r="C49" s="109" t="s">
        <v>75</v>
      </c>
      <c r="D49" s="175" t="s">
        <v>244</v>
      </c>
      <c r="E49" s="109" t="s">
        <v>245</v>
      </c>
      <c r="F49" s="111" t="s">
        <v>246</v>
      </c>
      <c r="G49" s="112">
        <v>4056.43</v>
      </c>
      <c r="H49" s="176" t="s">
        <v>247</v>
      </c>
      <c r="I49" s="108">
        <v>2015</v>
      </c>
      <c r="J49" s="108">
        <v>1129</v>
      </c>
      <c r="K49" s="109" t="s">
        <v>134</v>
      </c>
      <c r="L49" s="111" t="s">
        <v>242</v>
      </c>
      <c r="M49" s="109" t="s">
        <v>243</v>
      </c>
      <c r="N49" s="109" t="s">
        <v>243</v>
      </c>
      <c r="O49" s="108">
        <v>4</v>
      </c>
      <c r="P49" s="111" t="s">
        <v>205</v>
      </c>
      <c r="Q49" s="108">
        <v>1040203</v>
      </c>
      <c r="R49" s="108">
        <v>1570</v>
      </c>
      <c r="S49" s="108">
        <v>2970</v>
      </c>
      <c r="T49" s="108">
        <v>2</v>
      </c>
      <c r="U49" s="113">
        <v>2015</v>
      </c>
      <c r="V49" s="113">
        <v>85</v>
      </c>
      <c r="W49" s="113">
        <v>0</v>
      </c>
      <c r="X49" s="114" t="s">
        <v>75</v>
      </c>
      <c r="Y49" s="108">
        <v>252</v>
      </c>
      <c r="Z49" s="109" t="s">
        <v>233</v>
      </c>
      <c r="AA49" s="177" t="s">
        <v>146</v>
      </c>
      <c r="AB49" s="177" t="s">
        <v>233</v>
      </c>
      <c r="AC49" s="178">
        <f>AB49-AA49</f>
        <v>-11</v>
      </c>
      <c r="AD49" s="179">
        <f>IF(AF49="SI",0,G49)</f>
        <v>4056.43</v>
      </c>
      <c r="AE49" s="180">
        <f>AD49*AC49</f>
        <v>-44620.729999999996</v>
      </c>
      <c r="AF49" s="181"/>
    </row>
    <row r="50" spans="1:32" ht="15">
      <c r="A50" s="108">
        <v>2015</v>
      </c>
      <c r="B50" s="108">
        <v>71</v>
      </c>
      <c r="C50" s="109" t="s">
        <v>75</v>
      </c>
      <c r="D50" s="175" t="s">
        <v>244</v>
      </c>
      <c r="E50" s="109" t="s">
        <v>245</v>
      </c>
      <c r="F50" s="111" t="s">
        <v>246</v>
      </c>
      <c r="G50" s="112">
        <v>746.43</v>
      </c>
      <c r="H50" s="176" t="s">
        <v>247</v>
      </c>
      <c r="I50" s="108">
        <v>2015</v>
      </c>
      <c r="J50" s="108">
        <v>1129</v>
      </c>
      <c r="K50" s="109" t="s">
        <v>134</v>
      </c>
      <c r="L50" s="111" t="s">
        <v>242</v>
      </c>
      <c r="M50" s="109" t="s">
        <v>243</v>
      </c>
      <c r="N50" s="109" t="s">
        <v>243</v>
      </c>
      <c r="O50" s="108">
        <v>4</v>
      </c>
      <c r="P50" s="111" t="s">
        <v>205</v>
      </c>
      <c r="Q50" s="108">
        <v>1040103</v>
      </c>
      <c r="R50" s="108">
        <v>1460</v>
      </c>
      <c r="S50" s="108">
        <v>2830</v>
      </c>
      <c r="T50" s="108">
        <v>2</v>
      </c>
      <c r="U50" s="113">
        <v>2015</v>
      </c>
      <c r="V50" s="113">
        <v>84</v>
      </c>
      <c r="W50" s="113">
        <v>0</v>
      </c>
      <c r="X50" s="114" t="s">
        <v>75</v>
      </c>
      <c r="Y50" s="108">
        <v>251</v>
      </c>
      <c r="Z50" s="109" t="s">
        <v>233</v>
      </c>
      <c r="AA50" s="177" t="s">
        <v>146</v>
      </c>
      <c r="AB50" s="177" t="s">
        <v>233</v>
      </c>
      <c r="AC50" s="178">
        <f>AB50-AA50</f>
        <v>-11</v>
      </c>
      <c r="AD50" s="179">
        <f>IF(AF50="SI",0,G50)</f>
        <v>746.43</v>
      </c>
      <c r="AE50" s="180">
        <f>AD50*AC50</f>
        <v>-8210.73</v>
      </c>
      <c r="AF50" s="181"/>
    </row>
    <row r="51" spans="1:32" ht="15">
      <c r="A51" s="108">
        <v>2015</v>
      </c>
      <c r="B51" s="108">
        <v>72</v>
      </c>
      <c r="C51" s="109" t="s">
        <v>75</v>
      </c>
      <c r="D51" s="175" t="s">
        <v>248</v>
      </c>
      <c r="E51" s="109" t="s">
        <v>137</v>
      </c>
      <c r="F51" s="111" t="s">
        <v>249</v>
      </c>
      <c r="G51" s="112">
        <v>85.4</v>
      </c>
      <c r="H51" s="176" t="s">
        <v>250</v>
      </c>
      <c r="I51" s="108">
        <v>2015</v>
      </c>
      <c r="J51" s="108">
        <v>1475</v>
      </c>
      <c r="K51" s="109" t="s">
        <v>75</v>
      </c>
      <c r="L51" s="111" t="s">
        <v>251</v>
      </c>
      <c r="M51" s="109" t="s">
        <v>252</v>
      </c>
      <c r="N51" s="109" t="s">
        <v>252</v>
      </c>
      <c r="O51" s="108">
        <v>1</v>
      </c>
      <c r="P51" s="111" t="s">
        <v>74</v>
      </c>
      <c r="Q51" s="108">
        <v>1010702</v>
      </c>
      <c r="R51" s="108">
        <v>680</v>
      </c>
      <c r="S51" s="108">
        <v>940</v>
      </c>
      <c r="T51" s="108">
        <v>99</v>
      </c>
      <c r="U51" s="113">
        <v>2014</v>
      </c>
      <c r="V51" s="113">
        <v>368</v>
      </c>
      <c r="W51" s="113">
        <v>0</v>
      </c>
      <c r="X51" s="114" t="s">
        <v>253</v>
      </c>
      <c r="Y51" s="108">
        <v>327</v>
      </c>
      <c r="Z51" s="109" t="s">
        <v>254</v>
      </c>
      <c r="AA51" s="177" t="s">
        <v>255</v>
      </c>
      <c r="AB51" s="177" t="s">
        <v>254</v>
      </c>
      <c r="AC51" s="178">
        <f>AB51-AA51</f>
        <v>-2</v>
      </c>
      <c r="AD51" s="179">
        <f>IF(AF51="SI",0,G51)</f>
        <v>85.4</v>
      </c>
      <c r="AE51" s="180">
        <f>AD51*AC51</f>
        <v>-170.8</v>
      </c>
      <c r="AF51" s="181"/>
    </row>
    <row r="52" spans="1:32" ht="15">
      <c r="A52" s="108">
        <v>2015</v>
      </c>
      <c r="B52" s="108">
        <v>74</v>
      </c>
      <c r="C52" s="109" t="s">
        <v>75</v>
      </c>
      <c r="D52" s="175" t="s">
        <v>256</v>
      </c>
      <c r="E52" s="109" t="s">
        <v>137</v>
      </c>
      <c r="F52" s="111" t="s">
        <v>257</v>
      </c>
      <c r="G52" s="112">
        <v>549</v>
      </c>
      <c r="H52" s="176" t="s">
        <v>258</v>
      </c>
      <c r="I52" s="108">
        <v>2015</v>
      </c>
      <c r="J52" s="108">
        <v>1323</v>
      </c>
      <c r="K52" s="109" t="s">
        <v>259</v>
      </c>
      <c r="L52" s="111" t="s">
        <v>260</v>
      </c>
      <c r="M52" s="109" t="s">
        <v>261</v>
      </c>
      <c r="N52" s="109" t="s">
        <v>261</v>
      </c>
      <c r="O52" s="108">
        <v>1</v>
      </c>
      <c r="P52" s="111" t="s">
        <v>74</v>
      </c>
      <c r="Q52" s="108">
        <v>1010203</v>
      </c>
      <c r="R52" s="108">
        <v>140</v>
      </c>
      <c r="S52" s="108">
        <v>490</v>
      </c>
      <c r="T52" s="108">
        <v>2</v>
      </c>
      <c r="U52" s="113">
        <v>2014</v>
      </c>
      <c r="V52" s="113">
        <v>362</v>
      </c>
      <c r="W52" s="113">
        <v>0</v>
      </c>
      <c r="X52" s="114" t="s">
        <v>75</v>
      </c>
      <c r="Y52" s="108">
        <v>245</v>
      </c>
      <c r="Z52" s="109" t="s">
        <v>75</v>
      </c>
      <c r="AA52" s="177" t="s">
        <v>262</v>
      </c>
      <c r="AB52" s="177" t="s">
        <v>75</v>
      </c>
      <c r="AC52" s="178">
        <f>AB52-AA52</f>
        <v>-23</v>
      </c>
      <c r="AD52" s="179">
        <f>IF(AF52="SI",0,G52)</f>
        <v>549</v>
      </c>
      <c r="AE52" s="180">
        <f>AD52*AC52</f>
        <v>-12627</v>
      </c>
      <c r="AF52" s="181"/>
    </row>
    <row r="53" spans="1:32" ht="15">
      <c r="A53" s="108">
        <v>2015</v>
      </c>
      <c r="B53" s="108">
        <v>75</v>
      </c>
      <c r="C53" s="109" t="s">
        <v>75</v>
      </c>
      <c r="D53" s="175" t="s">
        <v>263</v>
      </c>
      <c r="E53" s="109" t="s">
        <v>202</v>
      </c>
      <c r="F53" s="111" t="s">
        <v>264</v>
      </c>
      <c r="G53" s="112">
        <v>165.58</v>
      </c>
      <c r="H53" s="176" t="s">
        <v>265</v>
      </c>
      <c r="I53" s="108">
        <v>2015</v>
      </c>
      <c r="J53" s="108">
        <v>1302</v>
      </c>
      <c r="K53" s="109" t="s">
        <v>76</v>
      </c>
      <c r="L53" s="111" t="s">
        <v>266</v>
      </c>
      <c r="M53" s="109" t="s">
        <v>267</v>
      </c>
      <c r="N53" s="109" t="s">
        <v>268</v>
      </c>
      <c r="O53" s="108">
        <v>8</v>
      </c>
      <c r="P53" s="111" t="s">
        <v>98</v>
      </c>
      <c r="Q53" s="108">
        <v>1080102</v>
      </c>
      <c r="R53" s="108">
        <v>2770</v>
      </c>
      <c r="S53" s="108">
        <v>7310</v>
      </c>
      <c r="T53" s="108">
        <v>99</v>
      </c>
      <c r="U53" s="113">
        <v>2015</v>
      </c>
      <c r="V53" s="113">
        <v>99</v>
      </c>
      <c r="W53" s="113">
        <v>0</v>
      </c>
      <c r="X53" s="114" t="s">
        <v>75</v>
      </c>
      <c r="Y53" s="108">
        <v>249</v>
      </c>
      <c r="Z53" s="109" t="s">
        <v>75</v>
      </c>
      <c r="AA53" s="177" t="s">
        <v>269</v>
      </c>
      <c r="AB53" s="177" t="s">
        <v>75</v>
      </c>
      <c r="AC53" s="178">
        <f>AB53-AA53</f>
        <v>-18</v>
      </c>
      <c r="AD53" s="179">
        <f>IF(AF53="SI",0,G53)</f>
        <v>165.58</v>
      </c>
      <c r="AE53" s="180">
        <f>AD53*AC53</f>
        <v>-2980.44</v>
      </c>
      <c r="AF53" s="181"/>
    </row>
    <row r="54" spans="1:32" ht="15">
      <c r="A54" s="108">
        <v>2015</v>
      </c>
      <c r="B54" s="108">
        <v>76</v>
      </c>
      <c r="C54" s="109" t="s">
        <v>75</v>
      </c>
      <c r="D54" s="175" t="s">
        <v>270</v>
      </c>
      <c r="E54" s="109" t="s">
        <v>202</v>
      </c>
      <c r="F54" s="111" t="s">
        <v>271</v>
      </c>
      <c r="G54" s="112">
        <v>112.48</v>
      </c>
      <c r="H54" s="176" t="s">
        <v>272</v>
      </c>
      <c r="I54" s="108">
        <v>2015</v>
      </c>
      <c r="J54" s="108">
        <v>1311</v>
      </c>
      <c r="K54" s="109" t="s">
        <v>273</v>
      </c>
      <c r="L54" s="111" t="s">
        <v>274</v>
      </c>
      <c r="M54" s="109" t="s">
        <v>275</v>
      </c>
      <c r="N54" s="109" t="s">
        <v>275</v>
      </c>
      <c r="O54" s="108">
        <v>8</v>
      </c>
      <c r="P54" s="111" t="s">
        <v>98</v>
      </c>
      <c r="Q54" s="108">
        <v>1080102</v>
      </c>
      <c r="R54" s="108">
        <v>2770</v>
      </c>
      <c r="S54" s="108">
        <v>7310</v>
      </c>
      <c r="T54" s="108">
        <v>99</v>
      </c>
      <c r="U54" s="113">
        <v>2015</v>
      </c>
      <c r="V54" s="113">
        <v>101</v>
      </c>
      <c r="W54" s="113">
        <v>0</v>
      </c>
      <c r="X54" s="114" t="s">
        <v>75</v>
      </c>
      <c r="Y54" s="108">
        <v>227</v>
      </c>
      <c r="Z54" s="109" t="s">
        <v>75</v>
      </c>
      <c r="AA54" s="177" t="s">
        <v>276</v>
      </c>
      <c r="AB54" s="177" t="s">
        <v>75</v>
      </c>
      <c r="AC54" s="178">
        <f>AB54-AA54</f>
        <v>-19</v>
      </c>
      <c r="AD54" s="179">
        <f>IF(AF54="SI",0,G54)</f>
        <v>112.48</v>
      </c>
      <c r="AE54" s="180">
        <f>AD54*AC54</f>
        <v>-2137.12</v>
      </c>
      <c r="AF54" s="181"/>
    </row>
    <row r="55" spans="1:32" ht="15">
      <c r="A55" s="108">
        <v>2015</v>
      </c>
      <c r="B55" s="108">
        <v>77</v>
      </c>
      <c r="C55" s="109" t="s">
        <v>75</v>
      </c>
      <c r="D55" s="175" t="s">
        <v>277</v>
      </c>
      <c r="E55" s="109" t="s">
        <v>202</v>
      </c>
      <c r="F55" s="111" t="s">
        <v>278</v>
      </c>
      <c r="G55" s="112">
        <v>190.55</v>
      </c>
      <c r="H55" s="176" t="s">
        <v>236</v>
      </c>
      <c r="I55" s="108">
        <v>2015</v>
      </c>
      <c r="J55" s="108">
        <v>1432</v>
      </c>
      <c r="K55" s="109" t="s">
        <v>279</v>
      </c>
      <c r="L55" s="111" t="s">
        <v>237</v>
      </c>
      <c r="M55" s="109" t="s">
        <v>238</v>
      </c>
      <c r="N55" s="109" t="s">
        <v>239</v>
      </c>
      <c r="O55" s="108">
        <v>1</v>
      </c>
      <c r="P55" s="111" t="s">
        <v>74</v>
      </c>
      <c r="Q55" s="108">
        <v>1010202</v>
      </c>
      <c r="R55" s="108">
        <v>130</v>
      </c>
      <c r="S55" s="108">
        <v>620</v>
      </c>
      <c r="T55" s="108">
        <v>1</v>
      </c>
      <c r="U55" s="113">
        <v>2015</v>
      </c>
      <c r="V55" s="113">
        <v>98</v>
      </c>
      <c r="W55" s="113">
        <v>0</v>
      </c>
      <c r="X55" s="114" t="s">
        <v>75</v>
      </c>
      <c r="Y55" s="108">
        <v>242</v>
      </c>
      <c r="Z55" s="109" t="s">
        <v>75</v>
      </c>
      <c r="AA55" s="177" t="s">
        <v>280</v>
      </c>
      <c r="AB55" s="177" t="s">
        <v>75</v>
      </c>
      <c r="AC55" s="178">
        <f>AB55-AA55</f>
        <v>-29</v>
      </c>
      <c r="AD55" s="179">
        <f>IF(AF55="SI",0,G55)</f>
        <v>190.55</v>
      </c>
      <c r="AE55" s="180">
        <f>AD55*AC55</f>
        <v>-5525.950000000001</v>
      </c>
      <c r="AF55" s="181"/>
    </row>
    <row r="56" spans="1:32" ht="15">
      <c r="A56" s="108">
        <v>2015</v>
      </c>
      <c r="B56" s="108">
        <v>77</v>
      </c>
      <c r="C56" s="109" t="s">
        <v>75</v>
      </c>
      <c r="D56" s="175" t="s">
        <v>277</v>
      </c>
      <c r="E56" s="109" t="s">
        <v>202</v>
      </c>
      <c r="F56" s="111" t="s">
        <v>278</v>
      </c>
      <c r="G56" s="112">
        <v>119.69</v>
      </c>
      <c r="H56" s="176" t="s">
        <v>236</v>
      </c>
      <c r="I56" s="108">
        <v>2015</v>
      </c>
      <c r="J56" s="108">
        <v>1432</v>
      </c>
      <c r="K56" s="109" t="s">
        <v>279</v>
      </c>
      <c r="L56" s="111" t="s">
        <v>237</v>
      </c>
      <c r="M56" s="109" t="s">
        <v>238</v>
      </c>
      <c r="N56" s="109" t="s">
        <v>239</v>
      </c>
      <c r="O56" s="108">
        <v>1</v>
      </c>
      <c r="P56" s="111" t="s">
        <v>74</v>
      </c>
      <c r="Q56" s="108">
        <v>1010202</v>
      </c>
      <c r="R56" s="108">
        <v>130</v>
      </c>
      <c r="S56" s="108">
        <v>620</v>
      </c>
      <c r="T56" s="108">
        <v>99</v>
      </c>
      <c r="U56" s="113">
        <v>2015</v>
      </c>
      <c r="V56" s="113">
        <v>97</v>
      </c>
      <c r="W56" s="113">
        <v>0</v>
      </c>
      <c r="X56" s="114" t="s">
        <v>75</v>
      </c>
      <c r="Y56" s="108">
        <v>243</v>
      </c>
      <c r="Z56" s="109" t="s">
        <v>75</v>
      </c>
      <c r="AA56" s="177" t="s">
        <v>280</v>
      </c>
      <c r="AB56" s="177" t="s">
        <v>75</v>
      </c>
      <c r="AC56" s="178">
        <f>AB56-AA56</f>
        <v>-29</v>
      </c>
      <c r="AD56" s="179">
        <f>IF(AF56="SI",0,G56)</f>
        <v>119.69</v>
      </c>
      <c r="AE56" s="180">
        <f>AD56*AC56</f>
        <v>-3471.0099999999998</v>
      </c>
      <c r="AF56" s="181"/>
    </row>
    <row r="57" spans="1:32" ht="60">
      <c r="A57" s="108">
        <v>2015</v>
      </c>
      <c r="B57" s="108">
        <v>78</v>
      </c>
      <c r="C57" s="109" t="s">
        <v>141</v>
      </c>
      <c r="D57" s="175" t="s">
        <v>281</v>
      </c>
      <c r="E57" s="109" t="s">
        <v>76</v>
      </c>
      <c r="F57" s="182" t="s">
        <v>282</v>
      </c>
      <c r="G57" s="112">
        <v>121.41</v>
      </c>
      <c r="H57" s="176" t="s">
        <v>265</v>
      </c>
      <c r="I57" s="108">
        <v>2015</v>
      </c>
      <c r="J57" s="108">
        <v>1522</v>
      </c>
      <c r="K57" s="109" t="s">
        <v>99</v>
      </c>
      <c r="L57" s="111" t="s">
        <v>266</v>
      </c>
      <c r="M57" s="109" t="s">
        <v>267</v>
      </c>
      <c r="N57" s="109" t="s">
        <v>268</v>
      </c>
      <c r="O57" s="108">
        <v>8</v>
      </c>
      <c r="P57" s="111" t="s">
        <v>98</v>
      </c>
      <c r="Q57" s="108">
        <v>1080102</v>
      </c>
      <c r="R57" s="108">
        <v>2770</v>
      </c>
      <c r="S57" s="108">
        <v>7310</v>
      </c>
      <c r="T57" s="108">
        <v>99</v>
      </c>
      <c r="U57" s="113">
        <v>2015</v>
      </c>
      <c r="V57" s="113">
        <v>100</v>
      </c>
      <c r="W57" s="113">
        <v>0</v>
      </c>
      <c r="X57" s="114" t="s">
        <v>253</v>
      </c>
      <c r="Y57" s="108">
        <v>332</v>
      </c>
      <c r="Z57" s="109" t="s">
        <v>254</v>
      </c>
      <c r="AA57" s="177" t="s">
        <v>283</v>
      </c>
      <c r="AB57" s="177" t="s">
        <v>254</v>
      </c>
      <c r="AC57" s="178">
        <f>AB57-AA57</f>
        <v>-4</v>
      </c>
      <c r="AD57" s="179">
        <f>IF(AF57="SI",0,G57)</f>
        <v>121.41</v>
      </c>
      <c r="AE57" s="180">
        <f>AD57*AC57</f>
        <v>-485.64</v>
      </c>
      <c r="AF57" s="181"/>
    </row>
    <row r="58" spans="1:32" ht="24">
      <c r="A58" s="108">
        <v>2015</v>
      </c>
      <c r="B58" s="108">
        <v>79</v>
      </c>
      <c r="C58" s="109" t="s">
        <v>284</v>
      </c>
      <c r="D58" s="175" t="s">
        <v>285</v>
      </c>
      <c r="E58" s="109" t="s">
        <v>137</v>
      </c>
      <c r="F58" s="182" t="s">
        <v>286</v>
      </c>
      <c r="G58" s="112">
        <v>330</v>
      </c>
      <c r="H58" s="176" t="s">
        <v>123</v>
      </c>
      <c r="I58" s="108">
        <v>2015</v>
      </c>
      <c r="J58" s="108">
        <v>1553</v>
      </c>
      <c r="K58" s="109" t="s">
        <v>206</v>
      </c>
      <c r="L58" s="111" t="s">
        <v>125</v>
      </c>
      <c r="M58" s="109" t="s">
        <v>126</v>
      </c>
      <c r="N58" s="109" t="s">
        <v>127</v>
      </c>
      <c r="O58" s="108" t="s">
        <v>128</v>
      </c>
      <c r="P58" s="111" t="s">
        <v>128</v>
      </c>
      <c r="Q58" s="108">
        <v>1040503</v>
      </c>
      <c r="R58" s="108">
        <v>1900</v>
      </c>
      <c r="S58" s="108">
        <v>3500</v>
      </c>
      <c r="T58" s="108">
        <v>5</v>
      </c>
      <c r="U58" s="113">
        <v>2015</v>
      </c>
      <c r="V58" s="113">
        <v>89</v>
      </c>
      <c r="W58" s="113">
        <v>0</v>
      </c>
      <c r="X58" s="114" t="s">
        <v>253</v>
      </c>
      <c r="Y58" s="108">
        <v>324</v>
      </c>
      <c r="Z58" s="109" t="s">
        <v>254</v>
      </c>
      <c r="AA58" s="177" t="s">
        <v>287</v>
      </c>
      <c r="AB58" s="177" t="s">
        <v>254</v>
      </c>
      <c r="AC58" s="178">
        <f>AB58-AA58</f>
        <v>-8</v>
      </c>
      <c r="AD58" s="179">
        <f>IF(AF58="SI",0,G58)</f>
        <v>330</v>
      </c>
      <c r="AE58" s="180">
        <f>AD58*AC58</f>
        <v>-2640</v>
      </c>
      <c r="AF58" s="181"/>
    </row>
    <row r="59" spans="1:32" ht="24">
      <c r="A59" s="108">
        <v>2015</v>
      </c>
      <c r="B59" s="108">
        <v>79</v>
      </c>
      <c r="C59" s="109" t="s">
        <v>284</v>
      </c>
      <c r="D59" s="175" t="s">
        <v>285</v>
      </c>
      <c r="E59" s="109" t="s">
        <v>137</v>
      </c>
      <c r="F59" s="182" t="s">
        <v>286</v>
      </c>
      <c r="G59" s="112">
        <v>220</v>
      </c>
      <c r="H59" s="176" t="s">
        <v>123</v>
      </c>
      <c r="I59" s="108">
        <v>2015</v>
      </c>
      <c r="J59" s="108">
        <v>1553</v>
      </c>
      <c r="K59" s="109" t="s">
        <v>206</v>
      </c>
      <c r="L59" s="111" t="s">
        <v>125</v>
      </c>
      <c r="M59" s="109" t="s">
        <v>126</v>
      </c>
      <c r="N59" s="109" t="s">
        <v>127</v>
      </c>
      <c r="O59" s="108" t="s">
        <v>128</v>
      </c>
      <c r="P59" s="111" t="s">
        <v>128</v>
      </c>
      <c r="Q59" s="108">
        <v>1010203</v>
      </c>
      <c r="R59" s="108">
        <v>140</v>
      </c>
      <c r="S59" s="108">
        <v>9210</v>
      </c>
      <c r="T59" s="108">
        <v>1</v>
      </c>
      <c r="U59" s="113">
        <v>2015</v>
      </c>
      <c r="V59" s="113">
        <v>91</v>
      </c>
      <c r="W59" s="113">
        <v>0</v>
      </c>
      <c r="X59" s="114" t="s">
        <v>253</v>
      </c>
      <c r="Y59" s="108">
        <v>322</v>
      </c>
      <c r="Z59" s="109" t="s">
        <v>254</v>
      </c>
      <c r="AA59" s="177" t="s">
        <v>287</v>
      </c>
      <c r="AB59" s="177" t="s">
        <v>254</v>
      </c>
      <c r="AC59" s="178">
        <f>AB59-AA59</f>
        <v>-8</v>
      </c>
      <c r="AD59" s="179">
        <f>IF(AF59="SI",0,G59)</f>
        <v>220</v>
      </c>
      <c r="AE59" s="180">
        <f>AD59*AC59</f>
        <v>-1760</v>
      </c>
      <c r="AF59" s="181"/>
    </row>
    <row r="60" spans="1:32" ht="24">
      <c r="A60" s="108">
        <v>2015</v>
      </c>
      <c r="B60" s="108">
        <v>80</v>
      </c>
      <c r="C60" s="109" t="s">
        <v>284</v>
      </c>
      <c r="D60" s="175" t="s">
        <v>288</v>
      </c>
      <c r="E60" s="109" t="s">
        <v>137</v>
      </c>
      <c r="F60" s="182" t="s">
        <v>289</v>
      </c>
      <c r="G60" s="112">
        <v>1021.8</v>
      </c>
      <c r="H60" s="176" t="s">
        <v>123</v>
      </c>
      <c r="I60" s="108">
        <v>2015</v>
      </c>
      <c r="J60" s="108">
        <v>1554</v>
      </c>
      <c r="K60" s="109" t="s">
        <v>206</v>
      </c>
      <c r="L60" s="111" t="s">
        <v>125</v>
      </c>
      <c r="M60" s="109" t="s">
        <v>126</v>
      </c>
      <c r="N60" s="109" t="s">
        <v>127</v>
      </c>
      <c r="O60" s="108">
        <v>4</v>
      </c>
      <c r="P60" s="111" t="s">
        <v>205</v>
      </c>
      <c r="Q60" s="108">
        <v>1040503</v>
      </c>
      <c r="R60" s="108">
        <v>1900</v>
      </c>
      <c r="S60" s="108">
        <v>3500</v>
      </c>
      <c r="T60" s="108">
        <v>3</v>
      </c>
      <c r="U60" s="113">
        <v>2015</v>
      </c>
      <c r="V60" s="113">
        <v>90</v>
      </c>
      <c r="W60" s="113">
        <v>0</v>
      </c>
      <c r="X60" s="114" t="s">
        <v>253</v>
      </c>
      <c r="Y60" s="108">
        <v>323</v>
      </c>
      <c r="Z60" s="109" t="s">
        <v>254</v>
      </c>
      <c r="AA60" s="177" t="s">
        <v>287</v>
      </c>
      <c r="AB60" s="177" t="s">
        <v>254</v>
      </c>
      <c r="AC60" s="178">
        <f>AB60-AA60</f>
        <v>-8</v>
      </c>
      <c r="AD60" s="179">
        <f>IF(AF60="SI",0,G60)</f>
        <v>1021.8</v>
      </c>
      <c r="AE60" s="180">
        <f>AD60*AC60</f>
        <v>-8174.4</v>
      </c>
      <c r="AF60" s="181"/>
    </row>
    <row r="61" spans="1:32" ht="36">
      <c r="A61" s="108">
        <v>2015</v>
      </c>
      <c r="B61" s="108">
        <v>81</v>
      </c>
      <c r="C61" s="109" t="s">
        <v>284</v>
      </c>
      <c r="D61" s="175" t="s">
        <v>290</v>
      </c>
      <c r="E61" s="109" t="s">
        <v>137</v>
      </c>
      <c r="F61" s="182" t="s">
        <v>291</v>
      </c>
      <c r="G61" s="112">
        <v>668.02</v>
      </c>
      <c r="H61" s="176" t="s">
        <v>292</v>
      </c>
      <c r="I61" s="108">
        <v>2015</v>
      </c>
      <c r="J61" s="108">
        <v>1576</v>
      </c>
      <c r="K61" s="109" t="s">
        <v>206</v>
      </c>
      <c r="L61" s="111" t="s">
        <v>293</v>
      </c>
      <c r="M61" s="109" t="s">
        <v>294</v>
      </c>
      <c r="N61" s="109" t="s">
        <v>294</v>
      </c>
      <c r="O61" s="108">
        <v>1</v>
      </c>
      <c r="P61" s="111" t="s">
        <v>74</v>
      </c>
      <c r="Q61" s="108">
        <v>1010203</v>
      </c>
      <c r="R61" s="108">
        <v>140</v>
      </c>
      <c r="S61" s="108">
        <v>490</v>
      </c>
      <c r="T61" s="108">
        <v>2</v>
      </c>
      <c r="U61" s="113">
        <v>2015</v>
      </c>
      <c r="V61" s="113">
        <v>115</v>
      </c>
      <c r="W61" s="113">
        <v>0</v>
      </c>
      <c r="X61" s="114" t="s">
        <v>253</v>
      </c>
      <c r="Y61" s="108">
        <v>321</v>
      </c>
      <c r="Z61" s="109" t="s">
        <v>254</v>
      </c>
      <c r="AA61" s="177" t="s">
        <v>287</v>
      </c>
      <c r="AB61" s="177" t="s">
        <v>254</v>
      </c>
      <c r="AC61" s="178">
        <f>AB61-AA61</f>
        <v>-8</v>
      </c>
      <c r="AD61" s="179">
        <f>IF(AF61="SI",0,G61)</f>
        <v>668.02</v>
      </c>
      <c r="AE61" s="180">
        <f>AD61*AC61</f>
        <v>-5344.16</v>
      </c>
      <c r="AF61" s="181"/>
    </row>
    <row r="62" spans="1:32" ht="24">
      <c r="A62" s="108">
        <v>2015</v>
      </c>
      <c r="B62" s="108">
        <v>82</v>
      </c>
      <c r="C62" s="109" t="s">
        <v>284</v>
      </c>
      <c r="D62" s="175" t="s">
        <v>295</v>
      </c>
      <c r="E62" s="109" t="s">
        <v>206</v>
      </c>
      <c r="F62" s="182" t="s">
        <v>296</v>
      </c>
      <c r="G62" s="112">
        <v>12.2</v>
      </c>
      <c r="H62" s="176" t="s">
        <v>297</v>
      </c>
      <c r="I62" s="108">
        <v>2015</v>
      </c>
      <c r="J62" s="108">
        <v>1582</v>
      </c>
      <c r="K62" s="109" t="s">
        <v>206</v>
      </c>
      <c r="L62" s="111" t="s">
        <v>298</v>
      </c>
      <c r="M62" s="109" t="s">
        <v>299</v>
      </c>
      <c r="N62" s="109" t="s">
        <v>299</v>
      </c>
      <c r="O62" s="108">
        <v>1</v>
      </c>
      <c r="P62" s="111" t="s">
        <v>74</v>
      </c>
      <c r="Q62" s="108">
        <v>1010202</v>
      </c>
      <c r="R62" s="108">
        <v>130</v>
      </c>
      <c r="S62" s="108">
        <v>490</v>
      </c>
      <c r="T62" s="108">
        <v>99</v>
      </c>
      <c r="U62" s="113">
        <v>2015</v>
      </c>
      <c r="V62" s="113">
        <v>117</v>
      </c>
      <c r="W62" s="113">
        <v>0</v>
      </c>
      <c r="X62" s="114" t="s">
        <v>253</v>
      </c>
      <c r="Y62" s="108">
        <v>333</v>
      </c>
      <c r="Z62" s="109" t="s">
        <v>254</v>
      </c>
      <c r="AA62" s="177" t="s">
        <v>300</v>
      </c>
      <c r="AB62" s="177" t="s">
        <v>254</v>
      </c>
      <c r="AC62" s="178">
        <f>AB62-AA62</f>
        <v>-80</v>
      </c>
      <c r="AD62" s="179">
        <f>IF(AF62="SI",0,G62)</f>
        <v>12.2</v>
      </c>
      <c r="AE62" s="180">
        <f>AD62*AC62</f>
        <v>-976</v>
      </c>
      <c r="AF62" s="181"/>
    </row>
    <row r="63" spans="1:32" ht="24">
      <c r="A63" s="108">
        <v>2015</v>
      </c>
      <c r="B63" s="108">
        <v>82</v>
      </c>
      <c r="C63" s="109" t="s">
        <v>284</v>
      </c>
      <c r="D63" s="175" t="s">
        <v>295</v>
      </c>
      <c r="E63" s="109" t="s">
        <v>206</v>
      </c>
      <c r="F63" s="182" t="s">
        <v>296</v>
      </c>
      <c r="G63" s="112">
        <v>202.03</v>
      </c>
      <c r="H63" s="176" t="s">
        <v>297</v>
      </c>
      <c r="I63" s="108">
        <v>2015</v>
      </c>
      <c r="J63" s="108">
        <v>1582</v>
      </c>
      <c r="K63" s="109" t="s">
        <v>206</v>
      </c>
      <c r="L63" s="111" t="s">
        <v>298</v>
      </c>
      <c r="M63" s="109" t="s">
        <v>299</v>
      </c>
      <c r="N63" s="109" t="s">
        <v>299</v>
      </c>
      <c r="O63" s="108">
        <v>1</v>
      </c>
      <c r="P63" s="111" t="s">
        <v>74</v>
      </c>
      <c r="Q63" s="108">
        <v>1010202</v>
      </c>
      <c r="R63" s="108">
        <v>130</v>
      </c>
      <c r="S63" s="108">
        <v>490</v>
      </c>
      <c r="T63" s="108">
        <v>99</v>
      </c>
      <c r="U63" s="113">
        <v>2015</v>
      </c>
      <c r="V63" s="113">
        <v>117</v>
      </c>
      <c r="W63" s="113">
        <v>0</v>
      </c>
      <c r="X63" s="114" t="s">
        <v>253</v>
      </c>
      <c r="Y63" s="108">
        <v>333</v>
      </c>
      <c r="Z63" s="109" t="s">
        <v>254</v>
      </c>
      <c r="AA63" s="177" t="s">
        <v>300</v>
      </c>
      <c r="AB63" s="177" t="s">
        <v>254</v>
      </c>
      <c r="AC63" s="178">
        <f>AB63-AA63</f>
        <v>-80</v>
      </c>
      <c r="AD63" s="179">
        <f>IF(AF63="SI",0,G63)</f>
        <v>202.03</v>
      </c>
      <c r="AE63" s="180">
        <f>AD63*AC63</f>
        <v>-16162.4</v>
      </c>
      <c r="AF63" s="181"/>
    </row>
    <row r="64" spans="1:32" ht="24">
      <c r="A64" s="108">
        <v>2015</v>
      </c>
      <c r="B64" s="108">
        <v>83</v>
      </c>
      <c r="C64" s="109" t="s">
        <v>284</v>
      </c>
      <c r="D64" s="175" t="s">
        <v>301</v>
      </c>
      <c r="E64" s="109" t="s">
        <v>195</v>
      </c>
      <c r="F64" s="182" t="s">
        <v>302</v>
      </c>
      <c r="G64" s="112">
        <v>89.6</v>
      </c>
      <c r="H64" s="176" t="s">
        <v>297</v>
      </c>
      <c r="I64" s="108">
        <v>2015</v>
      </c>
      <c r="J64" s="108">
        <v>1620</v>
      </c>
      <c r="K64" s="109" t="s">
        <v>303</v>
      </c>
      <c r="L64" s="111" t="s">
        <v>298</v>
      </c>
      <c r="M64" s="109" t="s">
        <v>299</v>
      </c>
      <c r="N64" s="109" t="s">
        <v>299</v>
      </c>
      <c r="O64" s="108">
        <v>1</v>
      </c>
      <c r="P64" s="111" t="s">
        <v>74</v>
      </c>
      <c r="Q64" s="108">
        <v>1010202</v>
      </c>
      <c r="R64" s="108">
        <v>130</v>
      </c>
      <c r="S64" s="108">
        <v>490</v>
      </c>
      <c r="T64" s="108">
        <v>99</v>
      </c>
      <c r="U64" s="113">
        <v>2015</v>
      </c>
      <c r="V64" s="113">
        <v>118</v>
      </c>
      <c r="W64" s="113">
        <v>0</v>
      </c>
      <c r="X64" s="114" t="s">
        <v>253</v>
      </c>
      <c r="Y64" s="108">
        <v>334</v>
      </c>
      <c r="Z64" s="109" t="s">
        <v>254</v>
      </c>
      <c r="AA64" s="177" t="s">
        <v>304</v>
      </c>
      <c r="AB64" s="177" t="s">
        <v>254</v>
      </c>
      <c r="AC64" s="178">
        <f>AB64-AA64</f>
        <v>-49</v>
      </c>
      <c r="AD64" s="179">
        <f>IF(AF64="SI",0,G64)</f>
        <v>89.6</v>
      </c>
      <c r="AE64" s="180">
        <f>AD64*AC64</f>
        <v>-4390.4</v>
      </c>
      <c r="AF64" s="181"/>
    </row>
    <row r="65" spans="1:32" ht="24">
      <c r="A65" s="108">
        <v>2015</v>
      </c>
      <c r="B65" s="108">
        <v>84</v>
      </c>
      <c r="C65" s="109" t="s">
        <v>284</v>
      </c>
      <c r="D65" s="175" t="s">
        <v>305</v>
      </c>
      <c r="E65" s="109" t="s">
        <v>207</v>
      </c>
      <c r="F65" s="182" t="s">
        <v>306</v>
      </c>
      <c r="G65" s="112">
        <v>453.43</v>
      </c>
      <c r="H65" s="176" t="s">
        <v>151</v>
      </c>
      <c r="I65" s="108">
        <v>2015</v>
      </c>
      <c r="J65" s="108">
        <v>1750</v>
      </c>
      <c r="K65" s="109" t="s">
        <v>207</v>
      </c>
      <c r="L65" s="111" t="s">
        <v>152</v>
      </c>
      <c r="M65" s="109" t="s">
        <v>153</v>
      </c>
      <c r="N65" s="109" t="s">
        <v>154</v>
      </c>
      <c r="O65" s="108">
        <v>1</v>
      </c>
      <c r="P65" s="111" t="s">
        <v>74</v>
      </c>
      <c r="Q65" s="108">
        <v>1010502</v>
      </c>
      <c r="R65" s="108">
        <v>460</v>
      </c>
      <c r="S65" s="108">
        <v>1280</v>
      </c>
      <c r="T65" s="108">
        <v>99</v>
      </c>
      <c r="U65" s="113">
        <v>2015</v>
      </c>
      <c r="V65" s="113">
        <v>86</v>
      </c>
      <c r="W65" s="113">
        <v>0</v>
      </c>
      <c r="X65" s="114" t="s">
        <v>253</v>
      </c>
      <c r="Y65" s="108">
        <v>326</v>
      </c>
      <c r="Z65" s="109" t="s">
        <v>254</v>
      </c>
      <c r="AA65" s="177" t="s">
        <v>307</v>
      </c>
      <c r="AB65" s="177" t="s">
        <v>254</v>
      </c>
      <c r="AC65" s="178">
        <f>AB65-AA65</f>
        <v>-19</v>
      </c>
      <c r="AD65" s="179">
        <f>IF(AF65="SI",0,G65)</f>
        <v>453.43</v>
      </c>
      <c r="AE65" s="180">
        <f>AD65*AC65</f>
        <v>-8615.17</v>
      </c>
      <c r="AF65" s="181"/>
    </row>
    <row r="66" spans="1:32" ht="24">
      <c r="A66" s="108">
        <v>2015</v>
      </c>
      <c r="B66" s="108">
        <v>85</v>
      </c>
      <c r="C66" s="109" t="s">
        <v>284</v>
      </c>
      <c r="D66" s="175" t="s">
        <v>308</v>
      </c>
      <c r="E66" s="109" t="s">
        <v>141</v>
      </c>
      <c r="F66" s="182" t="s">
        <v>309</v>
      </c>
      <c r="G66" s="112">
        <v>65.88</v>
      </c>
      <c r="H66" s="176" t="s">
        <v>297</v>
      </c>
      <c r="I66" s="108">
        <v>2015</v>
      </c>
      <c r="J66" s="108">
        <v>1754</v>
      </c>
      <c r="K66" s="109" t="s">
        <v>207</v>
      </c>
      <c r="L66" s="111" t="s">
        <v>298</v>
      </c>
      <c r="M66" s="109" t="s">
        <v>299</v>
      </c>
      <c r="N66" s="109" t="s">
        <v>299</v>
      </c>
      <c r="O66" s="108">
        <v>1</v>
      </c>
      <c r="P66" s="111" t="s">
        <v>74</v>
      </c>
      <c r="Q66" s="108">
        <v>1010203</v>
      </c>
      <c r="R66" s="108">
        <v>140</v>
      </c>
      <c r="S66" s="108">
        <v>490</v>
      </c>
      <c r="T66" s="108">
        <v>2</v>
      </c>
      <c r="U66" s="113">
        <v>2015</v>
      </c>
      <c r="V66" s="113">
        <v>119</v>
      </c>
      <c r="W66" s="113">
        <v>0</v>
      </c>
      <c r="X66" s="114" t="s">
        <v>253</v>
      </c>
      <c r="Y66" s="108">
        <v>335</v>
      </c>
      <c r="Z66" s="109" t="s">
        <v>254</v>
      </c>
      <c r="AA66" s="177" t="s">
        <v>304</v>
      </c>
      <c r="AB66" s="177" t="s">
        <v>254</v>
      </c>
      <c r="AC66" s="178">
        <f>AB66-AA66</f>
        <v>-49</v>
      </c>
      <c r="AD66" s="179">
        <f>IF(AF66="SI",0,G66)</f>
        <v>65.88</v>
      </c>
      <c r="AE66" s="180">
        <f>AD66*AC66</f>
        <v>-3228.12</v>
      </c>
      <c r="AF66" s="181"/>
    </row>
    <row r="67" spans="1:32" ht="132">
      <c r="A67" s="108">
        <v>2015</v>
      </c>
      <c r="B67" s="108">
        <v>86</v>
      </c>
      <c r="C67" s="109" t="s">
        <v>284</v>
      </c>
      <c r="D67" s="175" t="s">
        <v>310</v>
      </c>
      <c r="E67" s="109" t="s">
        <v>75</v>
      </c>
      <c r="F67" s="182" t="s">
        <v>311</v>
      </c>
      <c r="G67" s="112">
        <v>11.98</v>
      </c>
      <c r="H67" s="176" t="s">
        <v>312</v>
      </c>
      <c r="I67" s="108">
        <v>2015</v>
      </c>
      <c r="J67" s="108">
        <v>1644</v>
      </c>
      <c r="K67" s="109" t="s">
        <v>313</v>
      </c>
      <c r="L67" s="111" t="s">
        <v>314</v>
      </c>
      <c r="M67" s="109" t="s">
        <v>315</v>
      </c>
      <c r="N67" s="109" t="s">
        <v>315</v>
      </c>
      <c r="O67" s="108">
        <v>1</v>
      </c>
      <c r="P67" s="111" t="s">
        <v>74</v>
      </c>
      <c r="Q67" s="108">
        <v>1010502</v>
      </c>
      <c r="R67" s="108">
        <v>460</v>
      </c>
      <c r="S67" s="108">
        <v>1280</v>
      </c>
      <c r="T67" s="108">
        <v>99</v>
      </c>
      <c r="U67" s="113">
        <v>2015</v>
      </c>
      <c r="V67" s="113">
        <v>121</v>
      </c>
      <c r="W67" s="113">
        <v>0</v>
      </c>
      <c r="X67" s="114" t="s">
        <v>253</v>
      </c>
      <c r="Y67" s="108">
        <v>337</v>
      </c>
      <c r="Z67" s="109" t="s">
        <v>254</v>
      </c>
      <c r="AA67" s="177" t="s">
        <v>75</v>
      </c>
      <c r="AB67" s="177" t="s">
        <v>254</v>
      </c>
      <c r="AC67" s="178">
        <f>AB67-AA67</f>
        <v>28</v>
      </c>
      <c r="AD67" s="179">
        <f>IF(AF67="SI",0,G67)</f>
        <v>11.98</v>
      </c>
      <c r="AE67" s="180">
        <f>AD67*AC67</f>
        <v>335.44</v>
      </c>
      <c r="AF67" s="181"/>
    </row>
    <row r="68" spans="1:32" ht="132">
      <c r="A68" s="108">
        <v>2015</v>
      </c>
      <c r="B68" s="108">
        <v>87</v>
      </c>
      <c r="C68" s="109" t="s">
        <v>284</v>
      </c>
      <c r="D68" s="175" t="s">
        <v>316</v>
      </c>
      <c r="E68" s="109" t="s">
        <v>75</v>
      </c>
      <c r="F68" s="182" t="s">
        <v>317</v>
      </c>
      <c r="G68" s="112">
        <v>24.25</v>
      </c>
      <c r="H68" s="176" t="s">
        <v>312</v>
      </c>
      <c r="I68" s="108">
        <v>2015</v>
      </c>
      <c r="J68" s="108">
        <v>1646</v>
      </c>
      <c r="K68" s="109" t="s">
        <v>313</v>
      </c>
      <c r="L68" s="111" t="s">
        <v>314</v>
      </c>
      <c r="M68" s="109" t="s">
        <v>315</v>
      </c>
      <c r="N68" s="109" t="s">
        <v>315</v>
      </c>
      <c r="O68" s="108">
        <v>1</v>
      </c>
      <c r="P68" s="111" t="s">
        <v>74</v>
      </c>
      <c r="Q68" s="108">
        <v>1010502</v>
      </c>
      <c r="R68" s="108">
        <v>460</v>
      </c>
      <c r="S68" s="108">
        <v>1280</v>
      </c>
      <c r="T68" s="108">
        <v>99</v>
      </c>
      <c r="U68" s="113">
        <v>2015</v>
      </c>
      <c r="V68" s="113">
        <v>121</v>
      </c>
      <c r="W68" s="113">
        <v>0</v>
      </c>
      <c r="X68" s="114" t="s">
        <v>253</v>
      </c>
      <c r="Y68" s="108">
        <v>337</v>
      </c>
      <c r="Z68" s="109" t="s">
        <v>254</v>
      </c>
      <c r="AA68" s="177" t="s">
        <v>75</v>
      </c>
      <c r="AB68" s="177" t="s">
        <v>254</v>
      </c>
      <c r="AC68" s="178">
        <f>AB68-AA68</f>
        <v>28</v>
      </c>
      <c r="AD68" s="179">
        <f>IF(AF68="SI",0,G68)</f>
        <v>24.25</v>
      </c>
      <c r="AE68" s="180">
        <f>AD68*AC68</f>
        <v>679</v>
      </c>
      <c r="AF68" s="181"/>
    </row>
    <row r="69" spans="1:32" ht="132">
      <c r="A69" s="108">
        <v>2015</v>
      </c>
      <c r="B69" s="108">
        <v>88</v>
      </c>
      <c r="C69" s="109" t="s">
        <v>284</v>
      </c>
      <c r="D69" s="175" t="s">
        <v>318</v>
      </c>
      <c r="E69" s="109" t="s">
        <v>75</v>
      </c>
      <c r="F69" s="182" t="s">
        <v>319</v>
      </c>
      <c r="G69" s="112">
        <v>22.41</v>
      </c>
      <c r="H69" s="176" t="s">
        <v>312</v>
      </c>
      <c r="I69" s="108">
        <v>2015</v>
      </c>
      <c r="J69" s="108">
        <v>1645</v>
      </c>
      <c r="K69" s="109" t="s">
        <v>313</v>
      </c>
      <c r="L69" s="111" t="s">
        <v>314</v>
      </c>
      <c r="M69" s="109" t="s">
        <v>315</v>
      </c>
      <c r="N69" s="109" t="s">
        <v>315</v>
      </c>
      <c r="O69" s="108">
        <v>1</v>
      </c>
      <c r="P69" s="111" t="s">
        <v>74</v>
      </c>
      <c r="Q69" s="108">
        <v>1010502</v>
      </c>
      <c r="R69" s="108">
        <v>460</v>
      </c>
      <c r="S69" s="108">
        <v>1280</v>
      </c>
      <c r="T69" s="108">
        <v>99</v>
      </c>
      <c r="U69" s="113">
        <v>2015</v>
      </c>
      <c r="V69" s="113">
        <v>121</v>
      </c>
      <c r="W69" s="113">
        <v>0</v>
      </c>
      <c r="X69" s="114" t="s">
        <v>253</v>
      </c>
      <c r="Y69" s="108">
        <v>337</v>
      </c>
      <c r="Z69" s="109" t="s">
        <v>254</v>
      </c>
      <c r="AA69" s="177" t="s">
        <v>75</v>
      </c>
      <c r="AB69" s="177" t="s">
        <v>254</v>
      </c>
      <c r="AC69" s="178">
        <f>AB69-AA69</f>
        <v>28</v>
      </c>
      <c r="AD69" s="179">
        <f>IF(AF69="SI",0,G69)</f>
        <v>22.41</v>
      </c>
      <c r="AE69" s="180">
        <f>AD69*AC69</f>
        <v>627.48</v>
      </c>
      <c r="AF69" s="181"/>
    </row>
    <row r="70" spans="1:32" ht="48">
      <c r="A70" s="108">
        <v>2015</v>
      </c>
      <c r="B70" s="108">
        <v>89</v>
      </c>
      <c r="C70" s="109" t="s">
        <v>262</v>
      </c>
      <c r="D70" s="175" t="s">
        <v>320</v>
      </c>
      <c r="E70" s="109" t="s">
        <v>321</v>
      </c>
      <c r="F70" s="182" t="s">
        <v>322</v>
      </c>
      <c r="G70" s="112">
        <v>475</v>
      </c>
      <c r="H70" s="176" t="s">
        <v>136</v>
      </c>
      <c r="I70" s="108">
        <v>2015</v>
      </c>
      <c r="J70" s="108">
        <v>1821</v>
      </c>
      <c r="K70" s="109" t="s">
        <v>262</v>
      </c>
      <c r="L70" s="111" t="s">
        <v>138</v>
      </c>
      <c r="M70" s="109" t="s">
        <v>139</v>
      </c>
      <c r="N70" s="109" t="s">
        <v>140</v>
      </c>
      <c r="O70" s="108">
        <v>1</v>
      </c>
      <c r="P70" s="111" t="s">
        <v>74</v>
      </c>
      <c r="Q70" s="108">
        <v>1010203</v>
      </c>
      <c r="R70" s="108">
        <v>140</v>
      </c>
      <c r="S70" s="108">
        <v>490</v>
      </c>
      <c r="T70" s="108">
        <v>1</v>
      </c>
      <c r="U70" s="113">
        <v>2015</v>
      </c>
      <c r="V70" s="113">
        <v>41</v>
      </c>
      <c r="W70" s="113">
        <v>0</v>
      </c>
      <c r="X70" s="114" t="s">
        <v>253</v>
      </c>
      <c r="Y70" s="108">
        <v>329</v>
      </c>
      <c r="Z70" s="109" t="s">
        <v>254</v>
      </c>
      <c r="AA70" s="177" t="s">
        <v>323</v>
      </c>
      <c r="AB70" s="177" t="s">
        <v>254</v>
      </c>
      <c r="AC70" s="178">
        <f>AB70-AA70</f>
        <v>-25</v>
      </c>
      <c r="AD70" s="179">
        <f>IF(AF70="SI",0,G70)</f>
        <v>475</v>
      </c>
      <c r="AE70" s="180">
        <f>AD70*AC70</f>
        <v>-11875</v>
      </c>
      <c r="AF70" s="181"/>
    </row>
    <row r="71" spans="1:32" ht="60">
      <c r="A71" s="108">
        <v>2015</v>
      </c>
      <c r="B71" s="108">
        <v>90</v>
      </c>
      <c r="C71" s="109" t="s">
        <v>262</v>
      </c>
      <c r="D71" s="175" t="s">
        <v>324</v>
      </c>
      <c r="E71" s="109" t="s">
        <v>207</v>
      </c>
      <c r="F71" s="182" t="s">
        <v>325</v>
      </c>
      <c r="G71" s="112">
        <v>453.17</v>
      </c>
      <c r="H71" s="176" t="s">
        <v>93</v>
      </c>
      <c r="I71" s="108">
        <v>2015</v>
      </c>
      <c r="J71" s="108">
        <v>1820</v>
      </c>
      <c r="K71" s="109" t="s">
        <v>262</v>
      </c>
      <c r="L71" s="111" t="s">
        <v>95</v>
      </c>
      <c r="M71" s="109" t="s">
        <v>96</v>
      </c>
      <c r="N71" s="109" t="s">
        <v>97</v>
      </c>
      <c r="O71" s="108">
        <v>8</v>
      </c>
      <c r="P71" s="111" t="s">
        <v>98</v>
      </c>
      <c r="Q71" s="108">
        <v>1080203</v>
      </c>
      <c r="R71" s="108">
        <v>2890</v>
      </c>
      <c r="S71" s="108">
        <v>7420</v>
      </c>
      <c r="T71" s="108">
        <v>99</v>
      </c>
      <c r="U71" s="113">
        <v>2015</v>
      </c>
      <c r="V71" s="113">
        <v>79</v>
      </c>
      <c r="W71" s="113">
        <v>0</v>
      </c>
      <c r="X71" s="114" t="s">
        <v>253</v>
      </c>
      <c r="Y71" s="108">
        <v>328</v>
      </c>
      <c r="Z71" s="109" t="s">
        <v>254</v>
      </c>
      <c r="AA71" s="177" t="s">
        <v>326</v>
      </c>
      <c r="AB71" s="177" t="s">
        <v>254</v>
      </c>
      <c r="AC71" s="178">
        <f>AB71-AA71</f>
        <v>-38</v>
      </c>
      <c r="AD71" s="179">
        <f>IF(AF71="SI",0,G71)</f>
        <v>453.17</v>
      </c>
      <c r="AE71" s="180">
        <f>AD71*AC71</f>
        <v>-17220.46</v>
      </c>
      <c r="AF71" s="181"/>
    </row>
    <row r="72" spans="1:32" ht="24">
      <c r="A72" s="108">
        <v>2015</v>
      </c>
      <c r="B72" s="108">
        <v>91</v>
      </c>
      <c r="C72" s="109" t="s">
        <v>253</v>
      </c>
      <c r="D72" s="175" t="s">
        <v>327</v>
      </c>
      <c r="E72" s="109" t="s">
        <v>207</v>
      </c>
      <c r="F72" s="182" t="s">
        <v>328</v>
      </c>
      <c r="G72" s="112">
        <v>204</v>
      </c>
      <c r="H72" s="176" t="s">
        <v>236</v>
      </c>
      <c r="I72" s="108">
        <v>2015</v>
      </c>
      <c r="J72" s="108">
        <v>1834</v>
      </c>
      <c r="K72" s="109" t="s">
        <v>329</v>
      </c>
      <c r="L72" s="111" t="s">
        <v>237</v>
      </c>
      <c r="M72" s="109" t="s">
        <v>238</v>
      </c>
      <c r="N72" s="109" t="s">
        <v>239</v>
      </c>
      <c r="O72" s="108">
        <v>1</v>
      </c>
      <c r="P72" s="111" t="s">
        <v>74</v>
      </c>
      <c r="Q72" s="108">
        <v>1010202</v>
      </c>
      <c r="R72" s="108">
        <v>130</v>
      </c>
      <c r="S72" s="108">
        <v>620</v>
      </c>
      <c r="T72" s="108">
        <v>99</v>
      </c>
      <c r="U72" s="113">
        <v>2015</v>
      </c>
      <c r="V72" s="113">
        <v>97</v>
      </c>
      <c r="W72" s="113">
        <v>0</v>
      </c>
      <c r="X72" s="114" t="s">
        <v>253</v>
      </c>
      <c r="Y72" s="108">
        <v>331</v>
      </c>
      <c r="Z72" s="109" t="s">
        <v>254</v>
      </c>
      <c r="AA72" s="177" t="s">
        <v>330</v>
      </c>
      <c r="AB72" s="177" t="s">
        <v>254</v>
      </c>
      <c r="AC72" s="178">
        <f>AB72-AA72</f>
        <v>-26</v>
      </c>
      <c r="AD72" s="179">
        <f>IF(AF72="SI",0,G72)</f>
        <v>204</v>
      </c>
      <c r="AE72" s="180">
        <f>AD72*AC72</f>
        <v>-5304</v>
      </c>
      <c r="AF72" s="181"/>
    </row>
    <row r="73" spans="1:32" ht="36">
      <c r="A73" s="108">
        <v>2015</v>
      </c>
      <c r="B73" s="108">
        <v>91</v>
      </c>
      <c r="C73" s="109" t="s">
        <v>253</v>
      </c>
      <c r="D73" s="175" t="s">
        <v>327</v>
      </c>
      <c r="E73" s="109" t="s">
        <v>207</v>
      </c>
      <c r="F73" s="182" t="s">
        <v>331</v>
      </c>
      <c r="G73" s="112">
        <v>220.85</v>
      </c>
      <c r="H73" s="176" t="s">
        <v>236</v>
      </c>
      <c r="I73" s="108">
        <v>2015</v>
      </c>
      <c r="J73" s="108">
        <v>1834</v>
      </c>
      <c r="K73" s="109" t="s">
        <v>329</v>
      </c>
      <c r="L73" s="111" t="s">
        <v>237</v>
      </c>
      <c r="M73" s="109" t="s">
        <v>238</v>
      </c>
      <c r="N73" s="109" t="s">
        <v>239</v>
      </c>
      <c r="O73" s="108">
        <v>1</v>
      </c>
      <c r="P73" s="111" t="s">
        <v>74</v>
      </c>
      <c r="Q73" s="108">
        <v>1010202</v>
      </c>
      <c r="R73" s="108">
        <v>130</v>
      </c>
      <c r="S73" s="108">
        <v>620</v>
      </c>
      <c r="T73" s="108">
        <v>1</v>
      </c>
      <c r="U73" s="113">
        <v>2015</v>
      </c>
      <c r="V73" s="113">
        <v>98</v>
      </c>
      <c r="W73" s="113">
        <v>0</v>
      </c>
      <c r="X73" s="114" t="s">
        <v>253</v>
      </c>
      <c r="Y73" s="108">
        <v>330</v>
      </c>
      <c r="Z73" s="109" t="s">
        <v>254</v>
      </c>
      <c r="AA73" s="177" t="s">
        <v>330</v>
      </c>
      <c r="AB73" s="177" t="s">
        <v>254</v>
      </c>
      <c r="AC73" s="178">
        <f>AB73-AA73</f>
        <v>-26</v>
      </c>
      <c r="AD73" s="179">
        <f>IF(AF73="SI",0,G73)</f>
        <v>220.85</v>
      </c>
      <c r="AE73" s="180">
        <f>AD73*AC73</f>
        <v>-5742.099999999999</v>
      </c>
      <c r="AF73" s="181"/>
    </row>
    <row r="74" spans="1:32" ht="48">
      <c r="A74" s="108">
        <v>2015</v>
      </c>
      <c r="B74" s="108">
        <v>93</v>
      </c>
      <c r="C74" s="109" t="s">
        <v>332</v>
      </c>
      <c r="D74" s="175" t="s">
        <v>133</v>
      </c>
      <c r="E74" s="109" t="s">
        <v>333</v>
      </c>
      <c r="F74" s="182" t="s">
        <v>334</v>
      </c>
      <c r="G74" s="112">
        <v>396.05</v>
      </c>
      <c r="H74" s="176" t="s">
        <v>151</v>
      </c>
      <c r="I74" s="108">
        <v>2015</v>
      </c>
      <c r="J74" s="108">
        <v>2164</v>
      </c>
      <c r="K74" s="109" t="s">
        <v>335</v>
      </c>
      <c r="L74" s="111" t="s">
        <v>152</v>
      </c>
      <c r="M74" s="109" t="s">
        <v>153</v>
      </c>
      <c r="N74" s="109" t="s">
        <v>154</v>
      </c>
      <c r="O74" s="108">
        <v>1</v>
      </c>
      <c r="P74" s="111" t="s">
        <v>74</v>
      </c>
      <c r="Q74" s="108">
        <v>1010502</v>
      </c>
      <c r="R74" s="108">
        <v>460</v>
      </c>
      <c r="S74" s="108">
        <v>1280</v>
      </c>
      <c r="T74" s="108">
        <v>99</v>
      </c>
      <c r="U74" s="113">
        <v>2015</v>
      </c>
      <c r="V74" s="113">
        <v>86</v>
      </c>
      <c r="W74" s="113">
        <v>0</v>
      </c>
      <c r="X74" s="114" t="s">
        <v>336</v>
      </c>
      <c r="Y74" s="108">
        <v>399</v>
      </c>
      <c r="Z74" s="109" t="s">
        <v>336</v>
      </c>
      <c r="AA74" s="177" t="s">
        <v>304</v>
      </c>
      <c r="AB74" s="177" t="s">
        <v>336</v>
      </c>
      <c r="AC74" s="178">
        <f>AB74-AA74</f>
        <v>-25</v>
      </c>
      <c r="AD74" s="179">
        <f>IF(AF74="SI",0,G74)</f>
        <v>396.05</v>
      </c>
      <c r="AE74" s="180">
        <f>AD74*AC74</f>
        <v>-9901.25</v>
      </c>
      <c r="AF74" s="181"/>
    </row>
    <row r="75" spans="1:32" ht="36">
      <c r="A75" s="108">
        <v>2015</v>
      </c>
      <c r="B75" s="108">
        <v>94</v>
      </c>
      <c r="C75" s="109" t="s">
        <v>332</v>
      </c>
      <c r="D75" s="175" t="s">
        <v>337</v>
      </c>
      <c r="E75" s="109" t="s">
        <v>262</v>
      </c>
      <c r="F75" s="182" t="s">
        <v>338</v>
      </c>
      <c r="G75" s="112">
        <v>96.38</v>
      </c>
      <c r="H75" s="176" t="s">
        <v>339</v>
      </c>
      <c r="I75" s="108">
        <v>2015</v>
      </c>
      <c r="J75" s="108">
        <v>1917</v>
      </c>
      <c r="K75" s="109" t="s">
        <v>255</v>
      </c>
      <c r="L75" s="111" t="s">
        <v>340</v>
      </c>
      <c r="M75" s="109" t="s">
        <v>341</v>
      </c>
      <c r="N75" s="109" t="s">
        <v>341</v>
      </c>
      <c r="O75" s="108">
        <v>1</v>
      </c>
      <c r="P75" s="111" t="s">
        <v>74</v>
      </c>
      <c r="Q75" s="108">
        <v>1010502</v>
      </c>
      <c r="R75" s="108">
        <v>460</v>
      </c>
      <c r="S75" s="108">
        <v>1280</v>
      </c>
      <c r="T75" s="108">
        <v>99</v>
      </c>
      <c r="U75" s="113">
        <v>2015</v>
      </c>
      <c r="V75" s="113">
        <v>139</v>
      </c>
      <c r="W75" s="113">
        <v>0</v>
      </c>
      <c r="X75" s="114" t="s">
        <v>336</v>
      </c>
      <c r="Y75" s="108">
        <v>401</v>
      </c>
      <c r="Z75" s="109" t="s">
        <v>336</v>
      </c>
      <c r="AA75" s="177" t="s">
        <v>342</v>
      </c>
      <c r="AB75" s="177" t="s">
        <v>336</v>
      </c>
      <c r="AC75" s="178">
        <f>AB75-AA75</f>
        <v>-8</v>
      </c>
      <c r="AD75" s="179">
        <f>IF(AF75="SI",0,G75)</f>
        <v>96.38</v>
      </c>
      <c r="AE75" s="180">
        <f>AD75*AC75</f>
        <v>-771.04</v>
      </c>
      <c r="AF75" s="181"/>
    </row>
    <row r="76" spans="1:32" ht="48">
      <c r="A76" s="108">
        <v>2015</v>
      </c>
      <c r="B76" s="108">
        <v>96</v>
      </c>
      <c r="C76" s="109" t="s">
        <v>332</v>
      </c>
      <c r="D76" s="175" t="s">
        <v>288</v>
      </c>
      <c r="E76" s="109" t="s">
        <v>207</v>
      </c>
      <c r="F76" s="182" t="s">
        <v>343</v>
      </c>
      <c r="G76" s="112">
        <v>131.21</v>
      </c>
      <c r="H76" s="176" t="s">
        <v>165</v>
      </c>
      <c r="I76" s="108">
        <v>2015</v>
      </c>
      <c r="J76" s="108">
        <v>1922</v>
      </c>
      <c r="K76" s="109" t="s">
        <v>255</v>
      </c>
      <c r="L76" s="111" t="s">
        <v>158</v>
      </c>
      <c r="M76" s="109" t="s">
        <v>159</v>
      </c>
      <c r="N76" s="109" t="s">
        <v>159</v>
      </c>
      <c r="O76" s="108">
        <v>8</v>
      </c>
      <c r="P76" s="111" t="s">
        <v>98</v>
      </c>
      <c r="Q76" s="108">
        <v>1080102</v>
      </c>
      <c r="R76" s="108">
        <v>2770</v>
      </c>
      <c r="S76" s="108">
        <v>7310</v>
      </c>
      <c r="T76" s="108">
        <v>99</v>
      </c>
      <c r="U76" s="113">
        <v>2015</v>
      </c>
      <c r="V76" s="113">
        <v>80</v>
      </c>
      <c r="W76" s="113">
        <v>0</v>
      </c>
      <c r="X76" s="114" t="s">
        <v>336</v>
      </c>
      <c r="Y76" s="108">
        <v>400</v>
      </c>
      <c r="Z76" s="109" t="s">
        <v>336</v>
      </c>
      <c r="AA76" s="177" t="s">
        <v>342</v>
      </c>
      <c r="AB76" s="177" t="s">
        <v>336</v>
      </c>
      <c r="AC76" s="178">
        <f>AB76-AA76</f>
        <v>-8</v>
      </c>
      <c r="AD76" s="179">
        <f>IF(AF76="SI",0,G76)</f>
        <v>131.21</v>
      </c>
      <c r="AE76" s="180">
        <f>AD76*AC76</f>
        <v>-1049.68</v>
      </c>
      <c r="AF76" s="181"/>
    </row>
    <row r="77" spans="1:32" ht="48">
      <c r="A77" s="108">
        <v>2015</v>
      </c>
      <c r="B77" s="108">
        <v>100</v>
      </c>
      <c r="C77" s="109" t="s">
        <v>332</v>
      </c>
      <c r="D77" s="175" t="s">
        <v>344</v>
      </c>
      <c r="E77" s="109" t="s">
        <v>345</v>
      </c>
      <c r="F77" s="182" t="s">
        <v>346</v>
      </c>
      <c r="G77" s="112">
        <v>85.47</v>
      </c>
      <c r="H77" s="176" t="s">
        <v>347</v>
      </c>
      <c r="I77" s="108">
        <v>2015</v>
      </c>
      <c r="J77" s="108">
        <v>2166</v>
      </c>
      <c r="K77" s="109" t="s">
        <v>335</v>
      </c>
      <c r="L77" s="111" t="s">
        <v>348</v>
      </c>
      <c r="M77" s="109" t="s">
        <v>349</v>
      </c>
      <c r="N77" s="109" t="s">
        <v>349</v>
      </c>
      <c r="O77" s="108">
        <v>1</v>
      </c>
      <c r="P77" s="111" t="s">
        <v>74</v>
      </c>
      <c r="Q77" s="108">
        <v>1010203</v>
      </c>
      <c r="R77" s="108">
        <v>140</v>
      </c>
      <c r="S77" s="108">
        <v>490</v>
      </c>
      <c r="T77" s="108">
        <v>1</v>
      </c>
      <c r="U77" s="113">
        <v>2015</v>
      </c>
      <c r="V77" s="113">
        <v>147</v>
      </c>
      <c r="W77" s="113">
        <v>0</v>
      </c>
      <c r="X77" s="114" t="s">
        <v>336</v>
      </c>
      <c r="Y77" s="108">
        <v>478</v>
      </c>
      <c r="Z77" s="109" t="s">
        <v>350</v>
      </c>
      <c r="AA77" s="177" t="s">
        <v>351</v>
      </c>
      <c r="AB77" s="177" t="s">
        <v>350</v>
      </c>
      <c r="AC77" s="178">
        <f>AB77-AA77</f>
        <v>-7</v>
      </c>
      <c r="AD77" s="179">
        <f>IF(AF77="SI",0,G77)</f>
        <v>85.47</v>
      </c>
      <c r="AE77" s="180">
        <f>AD77*AC77</f>
        <v>-598.29</v>
      </c>
      <c r="AF77" s="181"/>
    </row>
    <row r="78" spans="1:32" ht="48">
      <c r="A78" s="108">
        <v>2015</v>
      </c>
      <c r="B78" s="108">
        <v>101</v>
      </c>
      <c r="C78" s="109" t="s">
        <v>332</v>
      </c>
      <c r="D78" s="175" t="s">
        <v>352</v>
      </c>
      <c r="E78" s="109" t="s">
        <v>345</v>
      </c>
      <c r="F78" s="182" t="s">
        <v>353</v>
      </c>
      <c r="G78" s="112">
        <v>219.96</v>
      </c>
      <c r="H78" s="176" t="s">
        <v>347</v>
      </c>
      <c r="I78" s="108">
        <v>2015</v>
      </c>
      <c r="J78" s="108">
        <v>2167</v>
      </c>
      <c r="K78" s="109" t="s">
        <v>335</v>
      </c>
      <c r="L78" s="111" t="s">
        <v>348</v>
      </c>
      <c r="M78" s="109" t="s">
        <v>349</v>
      </c>
      <c r="N78" s="109" t="s">
        <v>349</v>
      </c>
      <c r="O78" s="108">
        <v>4</v>
      </c>
      <c r="P78" s="111" t="s">
        <v>205</v>
      </c>
      <c r="Q78" s="108">
        <v>1040203</v>
      </c>
      <c r="R78" s="108">
        <v>1570</v>
      </c>
      <c r="S78" s="108">
        <v>2970</v>
      </c>
      <c r="T78" s="108">
        <v>2</v>
      </c>
      <c r="U78" s="113">
        <v>2015</v>
      </c>
      <c r="V78" s="113">
        <v>148</v>
      </c>
      <c r="W78" s="113">
        <v>0</v>
      </c>
      <c r="X78" s="114" t="s">
        <v>336</v>
      </c>
      <c r="Y78" s="108">
        <v>479</v>
      </c>
      <c r="Z78" s="109" t="s">
        <v>350</v>
      </c>
      <c r="AA78" s="177" t="s">
        <v>351</v>
      </c>
      <c r="AB78" s="177" t="s">
        <v>350</v>
      </c>
      <c r="AC78" s="178">
        <f>AB78-AA78</f>
        <v>-7</v>
      </c>
      <c r="AD78" s="179">
        <f>IF(AF78="SI",0,G78)</f>
        <v>219.96</v>
      </c>
      <c r="AE78" s="180">
        <f>AD78*AC78</f>
        <v>-1539.72</v>
      </c>
      <c r="AF78" s="181"/>
    </row>
    <row r="79" spans="1:32" ht="72">
      <c r="A79" s="108">
        <v>2015</v>
      </c>
      <c r="B79" s="108">
        <v>103</v>
      </c>
      <c r="C79" s="109" t="s">
        <v>332</v>
      </c>
      <c r="D79" s="175" t="s">
        <v>354</v>
      </c>
      <c r="E79" s="109" t="s">
        <v>280</v>
      </c>
      <c r="F79" s="182" t="s">
        <v>355</v>
      </c>
      <c r="G79" s="112">
        <v>1359.08</v>
      </c>
      <c r="H79" s="176" t="s">
        <v>356</v>
      </c>
      <c r="I79" s="108">
        <v>2015</v>
      </c>
      <c r="J79" s="108">
        <v>2082</v>
      </c>
      <c r="K79" s="109" t="s">
        <v>357</v>
      </c>
      <c r="L79" s="111" t="s">
        <v>260</v>
      </c>
      <c r="M79" s="109" t="s">
        <v>261</v>
      </c>
      <c r="N79" s="109" t="s">
        <v>261</v>
      </c>
      <c r="O79" s="108">
        <v>1</v>
      </c>
      <c r="P79" s="111" t="s">
        <v>74</v>
      </c>
      <c r="Q79" s="108">
        <v>1010203</v>
      </c>
      <c r="R79" s="108">
        <v>140</v>
      </c>
      <c r="S79" s="108">
        <v>490</v>
      </c>
      <c r="T79" s="108">
        <v>2</v>
      </c>
      <c r="U79" s="113">
        <v>2015</v>
      </c>
      <c r="V79" s="113">
        <v>146</v>
      </c>
      <c r="W79" s="113">
        <v>0</v>
      </c>
      <c r="X79" s="114" t="s">
        <v>336</v>
      </c>
      <c r="Y79" s="108">
        <v>405</v>
      </c>
      <c r="Z79" s="109" t="s">
        <v>336</v>
      </c>
      <c r="AA79" s="177" t="s">
        <v>358</v>
      </c>
      <c r="AB79" s="177" t="s">
        <v>336</v>
      </c>
      <c r="AC79" s="178">
        <f>AB79-AA79</f>
        <v>-22</v>
      </c>
      <c r="AD79" s="179">
        <f>IF(AF79="SI",0,G79)</f>
        <v>1359.08</v>
      </c>
      <c r="AE79" s="180">
        <f>AD79*AC79</f>
        <v>-29899.76</v>
      </c>
      <c r="AF79" s="181"/>
    </row>
    <row r="80" spans="1:32" ht="48">
      <c r="A80" s="108">
        <v>2015</v>
      </c>
      <c r="B80" s="108">
        <v>105</v>
      </c>
      <c r="C80" s="109" t="s">
        <v>332</v>
      </c>
      <c r="D80" s="175" t="s">
        <v>359</v>
      </c>
      <c r="E80" s="109" t="s">
        <v>253</v>
      </c>
      <c r="F80" s="182" t="s">
        <v>360</v>
      </c>
      <c r="G80" s="112">
        <v>112</v>
      </c>
      <c r="H80" s="176" t="s">
        <v>70</v>
      </c>
      <c r="I80" s="108">
        <v>2015</v>
      </c>
      <c r="J80" s="108">
        <v>2011</v>
      </c>
      <c r="K80" s="109" t="s">
        <v>287</v>
      </c>
      <c r="L80" s="111" t="s">
        <v>72</v>
      </c>
      <c r="M80" s="109" t="s">
        <v>73</v>
      </c>
      <c r="N80" s="109" t="s">
        <v>73</v>
      </c>
      <c r="O80" s="108">
        <v>1</v>
      </c>
      <c r="P80" s="111" t="s">
        <v>74</v>
      </c>
      <c r="Q80" s="108">
        <v>1010203</v>
      </c>
      <c r="R80" s="108">
        <v>140</v>
      </c>
      <c r="S80" s="108">
        <v>490</v>
      </c>
      <c r="T80" s="108">
        <v>1</v>
      </c>
      <c r="U80" s="113">
        <v>2015</v>
      </c>
      <c r="V80" s="113">
        <v>45</v>
      </c>
      <c r="W80" s="113">
        <v>0</v>
      </c>
      <c r="X80" s="114" t="s">
        <v>336</v>
      </c>
      <c r="Y80" s="108">
        <v>406</v>
      </c>
      <c r="Z80" s="109" t="s">
        <v>336</v>
      </c>
      <c r="AA80" s="177" t="s">
        <v>361</v>
      </c>
      <c r="AB80" s="177" t="s">
        <v>336</v>
      </c>
      <c r="AC80" s="178">
        <f>AB80-AA80</f>
        <v>-10</v>
      </c>
      <c r="AD80" s="179">
        <f>IF(AF80="SI",0,G80)</f>
        <v>112</v>
      </c>
      <c r="AE80" s="180">
        <f>AD80*AC80</f>
        <v>-1120</v>
      </c>
      <c r="AF80" s="181"/>
    </row>
    <row r="81" spans="1:32" ht="48">
      <c r="A81" s="108">
        <v>2015</v>
      </c>
      <c r="B81" s="108">
        <v>106</v>
      </c>
      <c r="C81" s="109" t="s">
        <v>332</v>
      </c>
      <c r="D81" s="175" t="s">
        <v>362</v>
      </c>
      <c r="E81" s="109" t="s">
        <v>253</v>
      </c>
      <c r="F81" s="182" t="s">
        <v>363</v>
      </c>
      <c r="G81" s="112">
        <v>169</v>
      </c>
      <c r="H81" s="176" t="s">
        <v>70</v>
      </c>
      <c r="I81" s="108">
        <v>2015</v>
      </c>
      <c r="J81" s="108">
        <v>2012</v>
      </c>
      <c r="K81" s="109" t="s">
        <v>287</v>
      </c>
      <c r="L81" s="111" t="s">
        <v>72</v>
      </c>
      <c r="M81" s="109" t="s">
        <v>73</v>
      </c>
      <c r="N81" s="109" t="s">
        <v>73</v>
      </c>
      <c r="O81" s="108">
        <v>1</v>
      </c>
      <c r="P81" s="111" t="s">
        <v>74</v>
      </c>
      <c r="Q81" s="108">
        <v>1010203</v>
      </c>
      <c r="R81" s="108">
        <v>140</v>
      </c>
      <c r="S81" s="108">
        <v>490</v>
      </c>
      <c r="T81" s="108">
        <v>1</v>
      </c>
      <c r="U81" s="113">
        <v>2015</v>
      </c>
      <c r="V81" s="113">
        <v>45</v>
      </c>
      <c r="W81" s="113">
        <v>0</v>
      </c>
      <c r="X81" s="114" t="s">
        <v>336</v>
      </c>
      <c r="Y81" s="108">
        <v>406</v>
      </c>
      <c r="Z81" s="109" t="s">
        <v>336</v>
      </c>
      <c r="AA81" s="177" t="s">
        <v>361</v>
      </c>
      <c r="AB81" s="177" t="s">
        <v>336</v>
      </c>
      <c r="AC81" s="178">
        <f>AB81-AA81</f>
        <v>-10</v>
      </c>
      <c r="AD81" s="179">
        <f>IF(AF81="SI",0,G81)</f>
        <v>169</v>
      </c>
      <c r="AE81" s="180">
        <f>AD81*AC81</f>
        <v>-1690</v>
      </c>
      <c r="AF81" s="181"/>
    </row>
    <row r="82" spans="1:32" ht="60">
      <c r="A82" s="108">
        <v>2015</v>
      </c>
      <c r="B82" s="108">
        <v>107</v>
      </c>
      <c r="C82" s="109" t="s">
        <v>332</v>
      </c>
      <c r="D82" s="175" t="s">
        <v>364</v>
      </c>
      <c r="E82" s="109" t="s">
        <v>365</v>
      </c>
      <c r="F82" s="182" t="s">
        <v>366</v>
      </c>
      <c r="G82" s="112">
        <v>213.61</v>
      </c>
      <c r="H82" s="176" t="s">
        <v>70</v>
      </c>
      <c r="I82" s="108">
        <v>2015</v>
      </c>
      <c r="J82" s="108">
        <v>2055</v>
      </c>
      <c r="K82" s="109" t="s">
        <v>345</v>
      </c>
      <c r="L82" s="111" t="s">
        <v>72</v>
      </c>
      <c r="M82" s="109" t="s">
        <v>73</v>
      </c>
      <c r="N82" s="109" t="s">
        <v>73</v>
      </c>
      <c r="O82" s="108">
        <v>1</v>
      </c>
      <c r="P82" s="111" t="s">
        <v>74</v>
      </c>
      <c r="Q82" s="108">
        <v>1010203</v>
      </c>
      <c r="R82" s="108">
        <v>140</v>
      </c>
      <c r="S82" s="108">
        <v>490</v>
      </c>
      <c r="T82" s="108">
        <v>1</v>
      </c>
      <c r="U82" s="113">
        <v>2015</v>
      </c>
      <c r="V82" s="113">
        <v>45</v>
      </c>
      <c r="W82" s="113">
        <v>0</v>
      </c>
      <c r="X82" s="114" t="s">
        <v>336</v>
      </c>
      <c r="Y82" s="108">
        <v>407</v>
      </c>
      <c r="Z82" s="109" t="s">
        <v>336</v>
      </c>
      <c r="AA82" s="177" t="s">
        <v>367</v>
      </c>
      <c r="AB82" s="177" t="s">
        <v>336</v>
      </c>
      <c r="AC82" s="178">
        <f>AB82-AA82</f>
        <v>-13</v>
      </c>
      <c r="AD82" s="179">
        <f>IF(AF82="SI",0,G82)</f>
        <v>213.61</v>
      </c>
      <c r="AE82" s="180">
        <f>AD82*AC82</f>
        <v>-2776.9300000000003</v>
      </c>
      <c r="AF82" s="181"/>
    </row>
    <row r="83" spans="1:32" ht="60">
      <c r="A83" s="108">
        <v>2015</v>
      </c>
      <c r="B83" s="108">
        <v>108</v>
      </c>
      <c r="C83" s="109" t="s">
        <v>332</v>
      </c>
      <c r="D83" s="175" t="s">
        <v>368</v>
      </c>
      <c r="E83" s="109" t="s">
        <v>365</v>
      </c>
      <c r="F83" s="182" t="s">
        <v>369</v>
      </c>
      <c r="G83" s="112">
        <v>5</v>
      </c>
      <c r="H83" s="176" t="s">
        <v>70</v>
      </c>
      <c r="I83" s="108">
        <v>2015</v>
      </c>
      <c r="J83" s="108">
        <v>2083</v>
      </c>
      <c r="K83" s="109" t="s">
        <v>357</v>
      </c>
      <c r="L83" s="111" t="s">
        <v>72</v>
      </c>
      <c r="M83" s="109" t="s">
        <v>73</v>
      </c>
      <c r="N83" s="109" t="s">
        <v>73</v>
      </c>
      <c r="O83" s="108">
        <v>1</v>
      </c>
      <c r="P83" s="111" t="s">
        <v>74</v>
      </c>
      <c r="Q83" s="108">
        <v>1010203</v>
      </c>
      <c r="R83" s="108">
        <v>140</v>
      </c>
      <c r="S83" s="108">
        <v>490</v>
      </c>
      <c r="T83" s="108">
        <v>1</v>
      </c>
      <c r="U83" s="113">
        <v>2015</v>
      </c>
      <c r="V83" s="113">
        <v>45</v>
      </c>
      <c r="W83" s="113">
        <v>0</v>
      </c>
      <c r="X83" s="114" t="s">
        <v>336</v>
      </c>
      <c r="Y83" s="108">
        <v>407</v>
      </c>
      <c r="Z83" s="109" t="s">
        <v>336</v>
      </c>
      <c r="AA83" s="177" t="s">
        <v>358</v>
      </c>
      <c r="AB83" s="177" t="s">
        <v>336</v>
      </c>
      <c r="AC83" s="178">
        <f>AB83-AA83</f>
        <v>-22</v>
      </c>
      <c r="AD83" s="179">
        <f>IF(AF83="SI",0,G83)</f>
        <v>5</v>
      </c>
      <c r="AE83" s="180">
        <f>AD83*AC83</f>
        <v>-110</v>
      </c>
      <c r="AF83" s="181"/>
    </row>
    <row r="84" spans="1:32" ht="24">
      <c r="A84" s="108">
        <v>2015</v>
      </c>
      <c r="B84" s="108">
        <v>109</v>
      </c>
      <c r="C84" s="109" t="s">
        <v>332</v>
      </c>
      <c r="D84" s="175" t="s">
        <v>370</v>
      </c>
      <c r="E84" s="109" t="s">
        <v>141</v>
      </c>
      <c r="F84" s="182" t="s">
        <v>371</v>
      </c>
      <c r="G84" s="112">
        <v>1970.57</v>
      </c>
      <c r="H84" s="176" t="s">
        <v>191</v>
      </c>
      <c r="I84" s="108">
        <v>2015</v>
      </c>
      <c r="J84" s="108">
        <v>1936</v>
      </c>
      <c r="K84" s="109" t="s">
        <v>255</v>
      </c>
      <c r="L84" s="111" t="s">
        <v>372</v>
      </c>
      <c r="M84" s="109" t="s">
        <v>373</v>
      </c>
      <c r="N84" s="109" t="s">
        <v>373</v>
      </c>
      <c r="O84" s="108">
        <v>1</v>
      </c>
      <c r="P84" s="111" t="s">
        <v>74</v>
      </c>
      <c r="Q84" s="108">
        <v>1010403</v>
      </c>
      <c r="R84" s="108">
        <v>360</v>
      </c>
      <c r="S84" s="108">
        <v>1455</v>
      </c>
      <c r="T84" s="108">
        <v>1</v>
      </c>
      <c r="U84" s="113">
        <v>2014</v>
      </c>
      <c r="V84" s="113">
        <v>369</v>
      </c>
      <c r="W84" s="113">
        <v>0</v>
      </c>
      <c r="X84" s="114" t="s">
        <v>336</v>
      </c>
      <c r="Y84" s="108">
        <v>403</v>
      </c>
      <c r="Z84" s="109" t="s">
        <v>336</v>
      </c>
      <c r="AA84" s="177" t="s">
        <v>304</v>
      </c>
      <c r="AB84" s="177" t="s">
        <v>336</v>
      </c>
      <c r="AC84" s="178">
        <f>AB84-AA84</f>
        <v>-25</v>
      </c>
      <c r="AD84" s="179">
        <f>IF(AF84="SI",0,G84)</f>
        <v>1970.57</v>
      </c>
      <c r="AE84" s="180">
        <f>AD84*AC84</f>
        <v>-49264.25</v>
      </c>
      <c r="AF84" s="181"/>
    </row>
    <row r="85" spans="1:32" ht="24">
      <c r="A85" s="108">
        <v>2015</v>
      </c>
      <c r="B85" s="108">
        <v>109</v>
      </c>
      <c r="C85" s="109" t="s">
        <v>332</v>
      </c>
      <c r="D85" s="175" t="s">
        <v>370</v>
      </c>
      <c r="E85" s="109" t="s">
        <v>141</v>
      </c>
      <c r="F85" s="182" t="s">
        <v>371</v>
      </c>
      <c r="G85" s="112">
        <v>3293.49</v>
      </c>
      <c r="H85" s="176" t="s">
        <v>374</v>
      </c>
      <c r="I85" s="108">
        <v>2015</v>
      </c>
      <c r="J85" s="108">
        <v>1936</v>
      </c>
      <c r="K85" s="109" t="s">
        <v>255</v>
      </c>
      <c r="L85" s="111" t="s">
        <v>372</v>
      </c>
      <c r="M85" s="109" t="s">
        <v>373</v>
      </c>
      <c r="N85" s="109" t="s">
        <v>373</v>
      </c>
      <c r="O85" s="108">
        <v>1</v>
      </c>
      <c r="P85" s="111" t="s">
        <v>74</v>
      </c>
      <c r="Q85" s="108">
        <v>1010403</v>
      </c>
      <c r="R85" s="108">
        <v>360</v>
      </c>
      <c r="S85" s="108">
        <v>1455</v>
      </c>
      <c r="T85" s="108">
        <v>1</v>
      </c>
      <c r="U85" s="113">
        <v>2015</v>
      </c>
      <c r="V85" s="113">
        <v>144</v>
      </c>
      <c r="W85" s="113">
        <v>0</v>
      </c>
      <c r="X85" s="114" t="s">
        <v>336</v>
      </c>
      <c r="Y85" s="108">
        <v>402</v>
      </c>
      <c r="Z85" s="109" t="s">
        <v>336</v>
      </c>
      <c r="AA85" s="177" t="s">
        <v>304</v>
      </c>
      <c r="AB85" s="177" t="s">
        <v>336</v>
      </c>
      <c r="AC85" s="178">
        <f>AB85-AA85</f>
        <v>-25</v>
      </c>
      <c r="AD85" s="179">
        <f>IF(AF85="SI",0,G85)</f>
        <v>3293.49</v>
      </c>
      <c r="AE85" s="180">
        <f>AD85*AC85</f>
        <v>-82337.25</v>
      </c>
      <c r="AF85" s="181"/>
    </row>
    <row r="86" spans="1:32" ht="36">
      <c r="A86" s="108">
        <v>2015</v>
      </c>
      <c r="B86" s="108">
        <v>110</v>
      </c>
      <c r="C86" s="109" t="s">
        <v>332</v>
      </c>
      <c r="D86" s="175" t="s">
        <v>375</v>
      </c>
      <c r="E86" s="109" t="s">
        <v>329</v>
      </c>
      <c r="F86" s="182" t="s">
        <v>376</v>
      </c>
      <c r="G86" s="112">
        <v>115.35</v>
      </c>
      <c r="H86" s="176" t="s">
        <v>70</v>
      </c>
      <c r="I86" s="108">
        <v>2015</v>
      </c>
      <c r="J86" s="108">
        <v>1924</v>
      </c>
      <c r="K86" s="109" t="s">
        <v>255</v>
      </c>
      <c r="L86" s="111" t="s">
        <v>377</v>
      </c>
      <c r="M86" s="109" t="s">
        <v>378</v>
      </c>
      <c r="N86" s="109" t="s">
        <v>379</v>
      </c>
      <c r="O86" s="108">
        <v>1</v>
      </c>
      <c r="P86" s="111" t="s">
        <v>74</v>
      </c>
      <c r="Q86" s="108">
        <v>1010203</v>
      </c>
      <c r="R86" s="108">
        <v>140</v>
      </c>
      <c r="S86" s="108">
        <v>490</v>
      </c>
      <c r="T86" s="108">
        <v>1</v>
      </c>
      <c r="U86" s="113">
        <v>2015</v>
      </c>
      <c r="V86" s="113">
        <v>45</v>
      </c>
      <c r="W86" s="113">
        <v>0</v>
      </c>
      <c r="X86" s="114" t="s">
        <v>336</v>
      </c>
      <c r="Y86" s="108">
        <v>408</v>
      </c>
      <c r="Z86" s="109" t="s">
        <v>336</v>
      </c>
      <c r="AA86" s="177" t="s">
        <v>342</v>
      </c>
      <c r="AB86" s="177" t="s">
        <v>336</v>
      </c>
      <c r="AC86" s="178">
        <f>AB86-AA86</f>
        <v>-8</v>
      </c>
      <c r="AD86" s="179">
        <f>IF(AF86="SI",0,G86)</f>
        <v>115.35</v>
      </c>
      <c r="AE86" s="180">
        <f>AD86*AC86</f>
        <v>-922.8</v>
      </c>
      <c r="AF86" s="181"/>
    </row>
    <row r="87" spans="1:32" ht="36">
      <c r="A87" s="108">
        <v>2015</v>
      </c>
      <c r="B87" s="108">
        <v>111</v>
      </c>
      <c r="C87" s="109" t="s">
        <v>332</v>
      </c>
      <c r="D87" s="175" t="s">
        <v>380</v>
      </c>
      <c r="E87" s="109" t="s">
        <v>329</v>
      </c>
      <c r="F87" s="182" t="s">
        <v>381</v>
      </c>
      <c r="G87" s="112">
        <v>24.4</v>
      </c>
      <c r="H87" s="176" t="s">
        <v>70</v>
      </c>
      <c r="I87" s="108">
        <v>2015</v>
      </c>
      <c r="J87" s="108">
        <v>1918</v>
      </c>
      <c r="K87" s="109" t="s">
        <v>255</v>
      </c>
      <c r="L87" s="111" t="s">
        <v>377</v>
      </c>
      <c r="M87" s="109" t="s">
        <v>378</v>
      </c>
      <c r="N87" s="109" t="s">
        <v>379</v>
      </c>
      <c r="O87" s="108">
        <v>1</v>
      </c>
      <c r="P87" s="111" t="s">
        <v>74</v>
      </c>
      <c r="Q87" s="108">
        <v>1010203</v>
      </c>
      <c r="R87" s="108">
        <v>140</v>
      </c>
      <c r="S87" s="108">
        <v>490</v>
      </c>
      <c r="T87" s="108">
        <v>1</v>
      </c>
      <c r="U87" s="113">
        <v>2015</v>
      </c>
      <c r="V87" s="113">
        <v>45</v>
      </c>
      <c r="W87" s="113">
        <v>0</v>
      </c>
      <c r="X87" s="114" t="s">
        <v>336</v>
      </c>
      <c r="Y87" s="108">
        <v>408</v>
      </c>
      <c r="Z87" s="109" t="s">
        <v>336</v>
      </c>
      <c r="AA87" s="177" t="s">
        <v>307</v>
      </c>
      <c r="AB87" s="177" t="s">
        <v>336</v>
      </c>
      <c r="AC87" s="178">
        <f>AB87-AA87</f>
        <v>5</v>
      </c>
      <c r="AD87" s="179">
        <f>IF(AF87="SI",0,G87)</f>
        <v>24.4</v>
      </c>
      <c r="AE87" s="180">
        <f>AD87*AC87</f>
        <v>122</v>
      </c>
      <c r="AF87" s="181"/>
    </row>
    <row r="88" spans="1:32" ht="48">
      <c r="A88" s="108">
        <v>2015</v>
      </c>
      <c r="B88" s="108">
        <v>113</v>
      </c>
      <c r="C88" s="109" t="s">
        <v>336</v>
      </c>
      <c r="D88" s="175" t="s">
        <v>382</v>
      </c>
      <c r="E88" s="109" t="s">
        <v>335</v>
      </c>
      <c r="F88" s="182" t="s">
        <v>322</v>
      </c>
      <c r="G88" s="112">
        <v>475</v>
      </c>
      <c r="H88" s="176" t="s">
        <v>136</v>
      </c>
      <c r="I88" s="108">
        <v>2015</v>
      </c>
      <c r="J88" s="108">
        <v>2196</v>
      </c>
      <c r="K88" s="109" t="s">
        <v>332</v>
      </c>
      <c r="L88" s="111" t="s">
        <v>138</v>
      </c>
      <c r="M88" s="109" t="s">
        <v>139</v>
      </c>
      <c r="N88" s="109" t="s">
        <v>140</v>
      </c>
      <c r="O88" s="108">
        <v>1</v>
      </c>
      <c r="P88" s="111" t="s">
        <v>74</v>
      </c>
      <c r="Q88" s="108">
        <v>1010203</v>
      </c>
      <c r="R88" s="108">
        <v>140</v>
      </c>
      <c r="S88" s="108">
        <v>490</v>
      </c>
      <c r="T88" s="108">
        <v>1</v>
      </c>
      <c r="U88" s="113">
        <v>2015</v>
      </c>
      <c r="V88" s="113">
        <v>41</v>
      </c>
      <c r="W88" s="113">
        <v>0</v>
      </c>
      <c r="X88" s="114" t="s">
        <v>336</v>
      </c>
      <c r="Y88" s="108">
        <v>404</v>
      </c>
      <c r="Z88" s="109" t="s">
        <v>336</v>
      </c>
      <c r="AA88" s="177" t="s">
        <v>383</v>
      </c>
      <c r="AB88" s="177" t="s">
        <v>336</v>
      </c>
      <c r="AC88" s="178">
        <f>AB88-AA88</f>
        <v>-29</v>
      </c>
      <c r="AD88" s="179">
        <f>IF(AF88="SI",0,G88)</f>
        <v>475</v>
      </c>
      <c r="AE88" s="180">
        <f>AD88*AC88</f>
        <v>-13775</v>
      </c>
      <c r="AF88" s="181"/>
    </row>
    <row r="89" spans="1:32" ht="36">
      <c r="A89" s="108">
        <v>2015</v>
      </c>
      <c r="B89" s="108">
        <v>114</v>
      </c>
      <c r="C89" s="109" t="s">
        <v>326</v>
      </c>
      <c r="D89" s="175" t="s">
        <v>384</v>
      </c>
      <c r="E89" s="109" t="s">
        <v>110</v>
      </c>
      <c r="F89" s="182" t="s">
        <v>385</v>
      </c>
      <c r="G89" s="112">
        <v>1031.04</v>
      </c>
      <c r="H89" s="176" t="s">
        <v>386</v>
      </c>
      <c r="I89" s="108">
        <v>2015</v>
      </c>
      <c r="J89" s="108">
        <v>2205</v>
      </c>
      <c r="K89" s="109" t="s">
        <v>332</v>
      </c>
      <c r="L89" s="111" t="s">
        <v>387</v>
      </c>
      <c r="M89" s="109" t="s">
        <v>388</v>
      </c>
      <c r="N89" s="109" t="s">
        <v>389</v>
      </c>
      <c r="O89" s="108">
        <v>1</v>
      </c>
      <c r="P89" s="111" t="s">
        <v>74</v>
      </c>
      <c r="Q89" s="108">
        <v>1010603</v>
      </c>
      <c r="R89" s="108">
        <v>580</v>
      </c>
      <c r="S89" s="108">
        <v>770</v>
      </c>
      <c r="T89" s="108">
        <v>99</v>
      </c>
      <c r="U89" s="113">
        <v>2015</v>
      </c>
      <c r="V89" s="113">
        <v>202</v>
      </c>
      <c r="W89" s="113">
        <v>0</v>
      </c>
      <c r="X89" s="114" t="s">
        <v>390</v>
      </c>
      <c r="Y89" s="108">
        <v>462</v>
      </c>
      <c r="Z89" s="109" t="s">
        <v>390</v>
      </c>
      <c r="AA89" s="177" t="s">
        <v>383</v>
      </c>
      <c r="AB89" s="177" t="s">
        <v>390</v>
      </c>
      <c r="AC89" s="178">
        <f>AB89-AA89</f>
        <v>-12</v>
      </c>
      <c r="AD89" s="179">
        <f>IF(AF89="SI",0,G89)</f>
        <v>1031.04</v>
      </c>
      <c r="AE89" s="180">
        <f>AD89*AC89</f>
        <v>-12372.48</v>
      </c>
      <c r="AF89" s="181"/>
    </row>
    <row r="90" spans="1:32" ht="15">
      <c r="A90" s="108"/>
      <c r="B90" s="108"/>
      <c r="C90" s="109"/>
      <c r="D90" s="175"/>
      <c r="E90" s="109"/>
      <c r="F90" s="182"/>
      <c r="G90" s="112"/>
      <c r="H90" s="176"/>
      <c r="I90" s="108"/>
      <c r="J90" s="108"/>
      <c r="K90" s="109"/>
      <c r="L90" s="111"/>
      <c r="M90" s="109"/>
      <c r="N90" s="109"/>
      <c r="O90" s="108"/>
      <c r="P90" s="111"/>
      <c r="Q90" s="108"/>
      <c r="R90" s="108"/>
      <c r="S90" s="108"/>
      <c r="T90" s="108"/>
      <c r="U90" s="113"/>
      <c r="V90" s="113"/>
      <c r="W90" s="113"/>
      <c r="X90" s="114"/>
      <c r="Y90" s="108"/>
      <c r="Z90" s="109"/>
      <c r="AA90" s="183"/>
      <c r="AB90" s="183"/>
      <c r="AC90" s="184"/>
      <c r="AD90" s="185"/>
      <c r="AE90" s="185"/>
      <c r="AF90" s="186"/>
    </row>
    <row r="91" spans="1:32" ht="15">
      <c r="A91" s="108"/>
      <c r="B91" s="108"/>
      <c r="C91" s="109"/>
      <c r="D91" s="175"/>
      <c r="E91" s="109"/>
      <c r="F91" s="182"/>
      <c r="G91" s="112"/>
      <c r="H91" s="176"/>
      <c r="I91" s="108"/>
      <c r="J91" s="108"/>
      <c r="K91" s="109"/>
      <c r="L91" s="111"/>
      <c r="M91" s="109"/>
      <c r="N91" s="109"/>
      <c r="O91" s="108"/>
      <c r="P91" s="111"/>
      <c r="Q91" s="108"/>
      <c r="R91" s="108"/>
      <c r="S91" s="108"/>
      <c r="T91" s="108"/>
      <c r="U91" s="113"/>
      <c r="V91" s="113"/>
      <c r="W91" s="113"/>
      <c r="X91" s="114"/>
      <c r="Y91" s="108"/>
      <c r="Z91" s="109"/>
      <c r="AA91" s="183"/>
      <c r="AB91" s="183"/>
      <c r="AC91" s="187" t="s">
        <v>391</v>
      </c>
      <c r="AD91" s="188">
        <f>SUM(AD8:AD89)</f>
        <v>58053.600000000006</v>
      </c>
      <c r="AE91" s="188">
        <f>SUM(AE8:AE89)</f>
        <v>-703685.74</v>
      </c>
      <c r="AF91" s="186"/>
    </row>
    <row r="92" spans="1:32" ht="15">
      <c r="A92" s="108"/>
      <c r="B92" s="108"/>
      <c r="C92" s="109"/>
      <c r="D92" s="175"/>
      <c r="E92" s="109"/>
      <c r="F92" s="182"/>
      <c r="G92" s="112"/>
      <c r="H92" s="176"/>
      <c r="I92" s="108"/>
      <c r="J92" s="108"/>
      <c r="K92" s="109"/>
      <c r="L92" s="111"/>
      <c r="M92" s="109"/>
      <c r="N92" s="109"/>
      <c r="O92" s="108"/>
      <c r="P92" s="111"/>
      <c r="Q92" s="108"/>
      <c r="R92" s="108"/>
      <c r="S92" s="108"/>
      <c r="T92" s="108"/>
      <c r="U92" s="113"/>
      <c r="V92" s="113"/>
      <c r="W92" s="113"/>
      <c r="X92" s="114"/>
      <c r="Y92" s="108"/>
      <c r="Z92" s="109"/>
      <c r="AA92" s="183"/>
      <c r="AB92" s="183"/>
      <c r="AC92" s="187" t="s">
        <v>392</v>
      </c>
      <c r="AD92" s="188"/>
      <c r="AE92" s="188">
        <f>IF(AD91&lt;&gt;0,AE91/AD91,0)</f>
        <v>-12.121310995356014</v>
      </c>
      <c r="AF92" s="186"/>
    </row>
    <row r="93" spans="3:31" ht="15">
      <c r="C93" s="107"/>
      <c r="D93" s="107"/>
      <c r="E93" s="107"/>
      <c r="F93" s="107"/>
      <c r="G93" s="107"/>
      <c r="K93" s="107"/>
      <c r="L93" s="107"/>
      <c r="M93" s="107"/>
      <c r="N93" s="107"/>
      <c r="P93" s="107"/>
      <c r="Z93" s="107"/>
      <c r="AA93" s="107"/>
      <c r="AB93" s="107"/>
      <c r="AD93" s="118"/>
      <c r="AE93" s="118"/>
    </row>
    <row r="94" spans="3:31" ht="15">
      <c r="C94" s="107"/>
      <c r="D94" s="107"/>
      <c r="E94" s="107"/>
      <c r="F94" s="107"/>
      <c r="G94" s="107"/>
      <c r="K94" s="107"/>
      <c r="L94" s="107"/>
      <c r="M94" s="107"/>
      <c r="N94" s="107"/>
      <c r="P94" s="107"/>
      <c r="Z94" s="107"/>
      <c r="AA94" s="107"/>
      <c r="AB94" s="107"/>
      <c r="AC94" s="107"/>
      <c r="AD94" s="107"/>
      <c r="AE94" s="118"/>
    </row>
    <row r="95" spans="3:31" ht="15">
      <c r="C95" s="107"/>
      <c r="D95" s="107"/>
      <c r="E95" s="107"/>
      <c r="F95" s="107"/>
      <c r="G95" s="107"/>
      <c r="K95" s="107"/>
      <c r="L95" s="107"/>
      <c r="M95" s="107"/>
      <c r="N95" s="107"/>
      <c r="P95" s="107"/>
      <c r="Z95" s="107"/>
      <c r="AA95" s="107"/>
      <c r="AB95" s="107"/>
      <c r="AC95" s="107"/>
      <c r="AD95" s="107"/>
      <c r="AE95" s="118"/>
    </row>
    <row r="96" spans="3:31" ht="15">
      <c r="C96" s="107"/>
      <c r="D96" s="107"/>
      <c r="E96" s="107"/>
      <c r="F96" s="107"/>
      <c r="G96" s="107"/>
      <c r="K96" s="107"/>
      <c r="L96" s="107"/>
      <c r="M96" s="107"/>
      <c r="N96" s="107"/>
      <c r="P96" s="107"/>
      <c r="Z96" s="107"/>
      <c r="AA96" s="107"/>
      <c r="AB96" s="107"/>
      <c r="AC96" s="107"/>
      <c r="AD96" s="107"/>
      <c r="AE96" s="118"/>
    </row>
    <row r="97" spans="3:31" ht="15">
      <c r="C97" s="107"/>
      <c r="D97" s="107"/>
      <c r="E97" s="107"/>
      <c r="F97" s="107"/>
      <c r="G97" s="107"/>
      <c r="K97" s="107"/>
      <c r="L97" s="107"/>
      <c r="M97" s="107"/>
      <c r="N97" s="107"/>
      <c r="P97" s="107"/>
      <c r="Z97" s="107"/>
      <c r="AA97" s="107"/>
      <c r="AB97" s="107"/>
      <c r="AC97" s="107"/>
      <c r="AD97" s="107"/>
      <c r="AE97" s="118"/>
    </row>
    <row r="98" spans="3:31" ht="15">
      <c r="C98" s="107"/>
      <c r="D98" s="107"/>
      <c r="E98" s="107"/>
      <c r="F98" s="107"/>
      <c r="G98" s="107"/>
      <c r="K98" s="107"/>
      <c r="L98" s="107"/>
      <c r="M98" s="107"/>
      <c r="N98" s="107"/>
      <c r="P98" s="107"/>
      <c r="Z98" s="107"/>
      <c r="AA98" s="107"/>
      <c r="AB98" s="107"/>
      <c r="AC98" s="107"/>
      <c r="AD98" s="107"/>
      <c r="AE98" s="118"/>
    </row>
    <row r="99" spans="3:31" ht="15">
      <c r="C99" s="107"/>
      <c r="D99" s="107"/>
      <c r="E99" s="107"/>
      <c r="F99" s="107"/>
      <c r="G99" s="107"/>
      <c r="K99" s="107"/>
      <c r="L99" s="107"/>
      <c r="M99" s="107"/>
      <c r="N99" s="107"/>
      <c r="P99" s="107"/>
      <c r="Z99" s="107"/>
      <c r="AA99" s="107"/>
      <c r="AB99" s="107"/>
      <c r="AC99" s="107"/>
      <c r="AD99" s="107"/>
      <c r="AE99" s="118"/>
    </row>
  </sheetData>
  <sheetProtection/>
  <mergeCells count="12">
    <mergeCell ref="D5:H5"/>
    <mergeCell ref="I5:K5"/>
    <mergeCell ref="L5:N5"/>
    <mergeCell ref="O5:P5"/>
    <mergeCell ref="Q5:T5"/>
    <mergeCell ref="U5:W5"/>
    <mergeCell ref="Y5:Z5"/>
    <mergeCell ref="A1:AF1"/>
    <mergeCell ref="A3:AF3"/>
    <mergeCell ref="AA4:AF4"/>
    <mergeCell ref="AA5:AF5"/>
    <mergeCell ref="A5:C5"/>
  </mergeCells>
  <dataValidations count="1">
    <dataValidation type="list" allowBlank="1" showInputMessage="1" showErrorMessage="1" errorTitle="ESCLUSIONE DAL CALCOLO" error="Selezionare 'NO' se si vuole escludere la Fattura dal CALCOLO" sqref="AF8:AF92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37" t="s">
        <v>64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7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40" t="s">
        <v>393</v>
      </c>
      <c r="B3" s="141"/>
      <c r="C3" s="141"/>
      <c r="D3" s="141"/>
      <c r="E3" s="141"/>
      <c r="F3" s="141"/>
      <c r="G3" s="141"/>
      <c r="H3" s="141"/>
      <c r="I3" s="141"/>
      <c r="J3" s="141"/>
      <c r="K3" s="156"/>
      <c r="L3" s="156"/>
      <c r="M3" s="156"/>
      <c r="N3" s="156"/>
      <c r="O3" s="157"/>
    </row>
    <row r="4" spans="1:15" ht="22.5" customHeight="1">
      <c r="A4" s="140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7"/>
    </row>
    <row r="5" spans="1:15" s="62" customFormat="1" ht="22.5" customHeight="1">
      <c r="A5" s="154" t="s">
        <v>61</v>
      </c>
      <c r="B5" s="155"/>
      <c r="C5" s="155"/>
      <c r="D5" s="155"/>
      <c r="E5" s="155"/>
      <c r="F5" s="155"/>
      <c r="G5" s="155"/>
      <c r="H5" s="155"/>
      <c r="I5" s="155"/>
      <c r="J5" s="155"/>
      <c r="K5" s="172" t="s">
        <v>62</v>
      </c>
      <c r="L5" s="173"/>
      <c r="M5" s="173"/>
      <c r="N5" s="173"/>
      <c r="O5" s="174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189">
        <v>220</v>
      </c>
      <c r="B8" s="75" t="s">
        <v>76</v>
      </c>
      <c r="C8" s="76" t="s">
        <v>394</v>
      </c>
      <c r="D8" s="77" t="s">
        <v>395</v>
      </c>
      <c r="E8" s="78"/>
      <c r="F8" s="77"/>
      <c r="G8" s="190" t="s">
        <v>396</v>
      </c>
      <c r="H8" s="75"/>
      <c r="I8" s="77"/>
      <c r="J8" s="79">
        <v>1247</v>
      </c>
      <c r="K8" s="191"/>
      <c r="L8" s="192" t="s">
        <v>76</v>
      </c>
      <c r="M8" s="193">
        <f>IF(K8&lt;&gt;"",L8-K8,0)</f>
        <v>0</v>
      </c>
      <c r="N8" s="194">
        <v>1247</v>
      </c>
      <c r="O8" s="195">
        <f>IF(K8&lt;&gt;"",N8*M8,0)</f>
        <v>0</v>
      </c>
      <c r="P8">
        <f>IF(K8&lt;&gt;"",N8,0)</f>
        <v>0</v>
      </c>
    </row>
    <row r="9" spans="1:16" ht="12.75">
      <c r="A9" s="189">
        <v>221</v>
      </c>
      <c r="B9" s="75" t="s">
        <v>76</v>
      </c>
      <c r="C9" s="76" t="s">
        <v>394</v>
      </c>
      <c r="D9" s="77" t="s">
        <v>397</v>
      </c>
      <c r="E9" s="78"/>
      <c r="F9" s="77"/>
      <c r="G9" s="190" t="s">
        <v>396</v>
      </c>
      <c r="H9" s="75"/>
      <c r="I9" s="77"/>
      <c r="J9" s="79">
        <v>8069.44</v>
      </c>
      <c r="K9" s="191"/>
      <c r="L9" s="192" t="s">
        <v>76</v>
      </c>
      <c r="M9" s="193">
        <f>IF(K9&lt;&gt;"",L9-K9,0)</f>
        <v>0</v>
      </c>
      <c r="N9" s="194">
        <v>8069.44</v>
      </c>
      <c r="O9" s="195">
        <f>IF(K9&lt;&gt;"",N9*M9,0)</f>
        <v>0</v>
      </c>
      <c r="P9">
        <f>IF(K9&lt;&gt;"",N9,0)</f>
        <v>0</v>
      </c>
    </row>
    <row r="10" spans="1:16" ht="12.75">
      <c r="A10" s="189">
        <v>257</v>
      </c>
      <c r="B10" s="75" t="s">
        <v>233</v>
      </c>
      <c r="C10" s="76" t="s">
        <v>398</v>
      </c>
      <c r="D10" s="77" t="s">
        <v>399</v>
      </c>
      <c r="E10" s="78"/>
      <c r="F10" s="77"/>
      <c r="G10" s="190" t="s">
        <v>191</v>
      </c>
      <c r="H10" s="75"/>
      <c r="I10" s="77"/>
      <c r="J10" s="79">
        <v>19.54</v>
      </c>
      <c r="K10" s="191"/>
      <c r="L10" s="192" t="s">
        <v>233</v>
      </c>
      <c r="M10" s="193">
        <f>IF(K10&lt;&gt;"",L10-K10,0)</f>
        <v>0</v>
      </c>
      <c r="N10" s="194">
        <v>19.54</v>
      </c>
      <c r="O10" s="195">
        <f>IF(K10&lt;&gt;"",N10*M10,0)</f>
        <v>0</v>
      </c>
      <c r="P10">
        <f>IF(K10&lt;&gt;"",N10,0)</f>
        <v>0</v>
      </c>
    </row>
    <row r="11" spans="1:16" ht="12.75">
      <c r="A11" s="189">
        <v>259</v>
      </c>
      <c r="B11" s="75" t="s">
        <v>233</v>
      </c>
      <c r="C11" s="76" t="s">
        <v>394</v>
      </c>
      <c r="D11" s="77" t="s">
        <v>400</v>
      </c>
      <c r="E11" s="78"/>
      <c r="F11" s="77"/>
      <c r="G11" s="190" t="s">
        <v>396</v>
      </c>
      <c r="H11" s="75"/>
      <c r="I11" s="77"/>
      <c r="J11" s="79">
        <v>403.43</v>
      </c>
      <c r="K11" s="191"/>
      <c r="L11" s="192" t="s">
        <v>233</v>
      </c>
      <c r="M11" s="193">
        <f>IF(K11&lt;&gt;"",L11-K11,0)</f>
        <v>0</v>
      </c>
      <c r="N11" s="194">
        <v>403.43</v>
      </c>
      <c r="O11" s="195">
        <f>IF(K11&lt;&gt;"",N11*M11,0)</f>
        <v>0</v>
      </c>
      <c r="P11">
        <f>IF(K11&lt;&gt;"",N11,0)</f>
        <v>0</v>
      </c>
    </row>
    <row r="12" spans="1:16" ht="12.75">
      <c r="A12" s="189">
        <v>269</v>
      </c>
      <c r="B12" s="75" t="s">
        <v>206</v>
      </c>
      <c r="C12" s="76" t="s">
        <v>401</v>
      </c>
      <c r="D12" s="77" t="s">
        <v>402</v>
      </c>
      <c r="E12" s="78"/>
      <c r="F12" s="77"/>
      <c r="G12" s="190" t="s">
        <v>191</v>
      </c>
      <c r="H12" s="75"/>
      <c r="I12" s="77"/>
      <c r="J12" s="79">
        <v>650.74</v>
      </c>
      <c r="K12" s="191"/>
      <c r="L12" s="192" t="s">
        <v>206</v>
      </c>
      <c r="M12" s="193">
        <f>IF(K12&lt;&gt;"",L12-K12,0)</f>
        <v>0</v>
      </c>
      <c r="N12" s="194">
        <v>650.74</v>
      </c>
      <c r="O12" s="195">
        <f>IF(K12&lt;&gt;"",N12*M12,0)</f>
        <v>0</v>
      </c>
      <c r="P12">
        <f>IF(K12&lt;&gt;"",N12,0)</f>
        <v>0</v>
      </c>
    </row>
    <row r="13" spans="1:16" ht="12.75">
      <c r="A13" s="189">
        <v>340</v>
      </c>
      <c r="B13" s="75" t="s">
        <v>254</v>
      </c>
      <c r="C13" s="76" t="s">
        <v>403</v>
      </c>
      <c r="D13" s="77" t="s">
        <v>404</v>
      </c>
      <c r="E13" s="78"/>
      <c r="F13" s="77"/>
      <c r="G13" s="190" t="s">
        <v>191</v>
      </c>
      <c r="H13" s="75"/>
      <c r="I13" s="77"/>
      <c r="J13" s="79">
        <v>148.68</v>
      </c>
      <c r="K13" s="191"/>
      <c r="L13" s="192" t="s">
        <v>254</v>
      </c>
      <c r="M13" s="193">
        <f>IF(K13&lt;&gt;"",L13-K13,0)</f>
        <v>0</v>
      </c>
      <c r="N13" s="194">
        <v>148.68</v>
      </c>
      <c r="O13" s="195">
        <f>IF(K13&lt;&gt;"",N13*M13,0)</f>
        <v>0</v>
      </c>
      <c r="P13">
        <f>IF(K13&lt;&gt;"",N13,0)</f>
        <v>0</v>
      </c>
    </row>
    <row r="14" spans="1:16" ht="12.75">
      <c r="A14" s="189">
        <v>342</v>
      </c>
      <c r="B14" s="75" t="s">
        <v>280</v>
      </c>
      <c r="C14" s="76" t="s">
        <v>403</v>
      </c>
      <c r="D14" s="77" t="s">
        <v>405</v>
      </c>
      <c r="E14" s="78"/>
      <c r="F14" s="77"/>
      <c r="G14" s="190" t="s">
        <v>191</v>
      </c>
      <c r="H14" s="75"/>
      <c r="I14" s="77"/>
      <c r="J14" s="79">
        <v>183.31</v>
      </c>
      <c r="K14" s="191"/>
      <c r="L14" s="192" t="s">
        <v>280</v>
      </c>
      <c r="M14" s="193">
        <f>IF(K14&lt;&gt;"",L14-K14,0)</f>
        <v>0</v>
      </c>
      <c r="N14" s="194">
        <v>183.31</v>
      </c>
      <c r="O14" s="195">
        <f>IF(K14&lt;&gt;"",N14*M14,0)</f>
        <v>0</v>
      </c>
      <c r="P14">
        <f>IF(K14&lt;&gt;"",N14,0)</f>
        <v>0</v>
      </c>
    </row>
    <row r="15" spans="1:16" ht="12.75">
      <c r="A15" s="189">
        <v>343</v>
      </c>
      <c r="B15" s="75" t="s">
        <v>280</v>
      </c>
      <c r="C15" s="76" t="s">
        <v>403</v>
      </c>
      <c r="D15" s="77" t="s">
        <v>406</v>
      </c>
      <c r="E15" s="78"/>
      <c r="F15" s="77"/>
      <c r="G15" s="190" t="s">
        <v>191</v>
      </c>
      <c r="H15" s="75"/>
      <c r="I15" s="77"/>
      <c r="J15" s="79">
        <v>252</v>
      </c>
      <c r="K15" s="191"/>
      <c r="L15" s="192" t="s">
        <v>280</v>
      </c>
      <c r="M15" s="193">
        <f>IF(K15&lt;&gt;"",L15-K15,0)</f>
        <v>0</v>
      </c>
      <c r="N15" s="194">
        <v>252</v>
      </c>
      <c r="O15" s="195">
        <f>IF(K15&lt;&gt;"",N15*M15,0)</f>
        <v>0</v>
      </c>
      <c r="P15">
        <f>IF(K15&lt;&gt;"",N15,0)</f>
        <v>0</v>
      </c>
    </row>
    <row r="16" spans="1:16" ht="12.75">
      <c r="A16" s="189">
        <v>347</v>
      </c>
      <c r="B16" s="75" t="s">
        <v>365</v>
      </c>
      <c r="C16" s="76" t="s">
        <v>401</v>
      </c>
      <c r="D16" s="77" t="s">
        <v>402</v>
      </c>
      <c r="E16" s="78"/>
      <c r="F16" s="77"/>
      <c r="G16" s="190" t="s">
        <v>191</v>
      </c>
      <c r="H16" s="75"/>
      <c r="I16" s="77"/>
      <c r="J16" s="79">
        <v>650.74</v>
      </c>
      <c r="K16" s="191"/>
      <c r="L16" s="192" t="s">
        <v>365</v>
      </c>
      <c r="M16" s="193">
        <f>IF(K16&lt;&gt;"",L16-K16,0)</f>
        <v>0</v>
      </c>
      <c r="N16" s="194">
        <v>650.74</v>
      </c>
      <c r="O16" s="195">
        <f>IF(K16&lt;&gt;"",N16*M16,0)</f>
        <v>0</v>
      </c>
      <c r="P16">
        <f>IF(K16&lt;&gt;"",N16,0)</f>
        <v>0</v>
      </c>
    </row>
    <row r="17" spans="1:16" ht="12.75">
      <c r="A17" s="189">
        <v>430</v>
      </c>
      <c r="B17" s="75" t="s">
        <v>390</v>
      </c>
      <c r="C17" s="76" t="s">
        <v>407</v>
      </c>
      <c r="D17" s="77" t="s">
        <v>408</v>
      </c>
      <c r="E17" s="78"/>
      <c r="F17" s="77"/>
      <c r="G17" s="190" t="s">
        <v>191</v>
      </c>
      <c r="H17" s="75"/>
      <c r="I17" s="77"/>
      <c r="J17" s="79">
        <v>585.66</v>
      </c>
      <c r="K17" s="191"/>
      <c r="L17" s="192" t="s">
        <v>390</v>
      </c>
      <c r="M17" s="193">
        <f>IF(K17&lt;&gt;"",L17-K17,0)</f>
        <v>0</v>
      </c>
      <c r="N17" s="194">
        <v>585.66</v>
      </c>
      <c r="O17" s="195">
        <f>IF(K17&lt;&gt;"",N17*M17,0)</f>
        <v>0</v>
      </c>
      <c r="P17">
        <f>IF(K17&lt;&gt;"",N17,0)</f>
        <v>0</v>
      </c>
    </row>
    <row r="18" spans="1:16" ht="12.75">
      <c r="A18" s="189">
        <v>431</v>
      </c>
      <c r="B18" s="75" t="s">
        <v>390</v>
      </c>
      <c r="C18" s="76" t="s">
        <v>409</v>
      </c>
      <c r="D18" s="77" t="s">
        <v>408</v>
      </c>
      <c r="E18" s="78"/>
      <c r="F18" s="77"/>
      <c r="G18" s="190" t="s">
        <v>191</v>
      </c>
      <c r="H18" s="75"/>
      <c r="I18" s="77"/>
      <c r="J18" s="79">
        <v>780.87</v>
      </c>
      <c r="K18" s="191"/>
      <c r="L18" s="192" t="s">
        <v>390</v>
      </c>
      <c r="M18" s="193">
        <f>IF(K18&lt;&gt;"",L18-K18,0)</f>
        <v>0</v>
      </c>
      <c r="N18" s="194">
        <v>780.87</v>
      </c>
      <c r="O18" s="195">
        <f>IF(K18&lt;&gt;"",N18*M18,0)</f>
        <v>0</v>
      </c>
      <c r="P18">
        <f>IF(K18&lt;&gt;"",N18,0)</f>
        <v>0</v>
      </c>
    </row>
    <row r="19" spans="1:16" ht="12.75">
      <c r="A19" s="189">
        <v>463</v>
      </c>
      <c r="B19" s="75" t="s">
        <v>390</v>
      </c>
      <c r="C19" s="76" t="s">
        <v>401</v>
      </c>
      <c r="D19" s="77" t="s">
        <v>402</v>
      </c>
      <c r="E19" s="78"/>
      <c r="F19" s="77"/>
      <c r="G19" s="190" t="s">
        <v>191</v>
      </c>
      <c r="H19" s="75"/>
      <c r="I19" s="77"/>
      <c r="J19" s="79">
        <v>650.74</v>
      </c>
      <c r="K19" s="191"/>
      <c r="L19" s="192" t="s">
        <v>390</v>
      </c>
      <c r="M19" s="193">
        <f>IF(K19&lt;&gt;"",L19-K19,0)</f>
        <v>0</v>
      </c>
      <c r="N19" s="194">
        <v>650.74</v>
      </c>
      <c r="O19" s="195">
        <f>IF(K19&lt;&gt;"",N19*M19,0)</f>
        <v>0</v>
      </c>
      <c r="P19">
        <f>IF(K19&lt;&gt;"",N19,0)</f>
        <v>0</v>
      </c>
    </row>
    <row r="20" spans="1:15" ht="12.75">
      <c r="A20" s="189"/>
      <c r="B20" s="75"/>
      <c r="C20" s="76"/>
      <c r="D20" s="77"/>
      <c r="E20" s="78"/>
      <c r="F20" s="77"/>
      <c r="G20" s="190"/>
      <c r="H20" s="75"/>
      <c r="I20" s="77"/>
      <c r="J20" s="79"/>
      <c r="K20" s="196"/>
      <c r="L20" s="197"/>
      <c r="M20" s="198"/>
      <c r="N20" s="199"/>
      <c r="O20" s="200"/>
    </row>
    <row r="21" spans="1:15" ht="12.75">
      <c r="A21" s="189"/>
      <c r="B21" s="75"/>
      <c r="C21" s="76"/>
      <c r="D21" s="77"/>
      <c r="E21" s="78"/>
      <c r="F21" s="77"/>
      <c r="G21" s="190"/>
      <c r="H21" s="75"/>
      <c r="I21" s="77"/>
      <c r="J21" s="79"/>
      <c r="K21" s="196"/>
      <c r="L21" s="197"/>
      <c r="M21" s="201" t="s">
        <v>410</v>
      </c>
      <c r="N21" s="202">
        <f>SUM(P8:P19)</f>
        <v>0</v>
      </c>
      <c r="O21" s="203">
        <f>SUM(O8:O19)</f>
        <v>0</v>
      </c>
    </row>
    <row r="22" spans="1:15" ht="12.75">
      <c r="A22" s="189"/>
      <c r="B22" s="75"/>
      <c r="C22" s="76"/>
      <c r="D22" s="77"/>
      <c r="E22" s="78"/>
      <c r="F22" s="77"/>
      <c r="G22" s="190"/>
      <c r="H22" s="75"/>
      <c r="I22" s="77"/>
      <c r="J22" s="79"/>
      <c r="K22" s="196"/>
      <c r="L22" s="197"/>
      <c r="M22" s="201" t="s">
        <v>411</v>
      </c>
      <c r="N22" s="202"/>
      <c r="O22" s="203">
        <f>IF(N21&lt;&gt;0,O21/N21,0)</f>
        <v>0</v>
      </c>
    </row>
    <row r="23" spans="1:15" ht="12.75">
      <c r="A23" s="189"/>
      <c r="B23" s="75"/>
      <c r="C23" s="76"/>
      <c r="D23" s="77"/>
      <c r="E23" s="78"/>
      <c r="F23" s="77"/>
      <c r="G23" s="190"/>
      <c r="H23" s="75"/>
      <c r="I23" s="77"/>
      <c r="J23" s="79"/>
      <c r="K23" s="196"/>
      <c r="L23" s="197"/>
      <c r="M23" s="201"/>
      <c r="N23" s="202"/>
      <c r="O23" s="203"/>
    </row>
    <row r="24" spans="1:15" ht="12.75">
      <c r="A24" s="189"/>
      <c r="B24" s="75"/>
      <c r="C24" s="76"/>
      <c r="D24" s="77"/>
      <c r="E24" s="78"/>
      <c r="F24" s="77"/>
      <c r="G24" s="190"/>
      <c r="H24" s="75"/>
      <c r="I24" s="77"/>
      <c r="J24" s="79"/>
      <c r="K24" s="196"/>
      <c r="L24" s="197"/>
      <c r="M24" s="201" t="s">
        <v>391</v>
      </c>
      <c r="N24" s="202">
        <f>FattureTempi!AD91</f>
        <v>58053.600000000006</v>
      </c>
      <c r="O24" s="203">
        <f>FattureTempi!AE91</f>
        <v>-703685.74</v>
      </c>
    </row>
    <row r="25" spans="1:15" ht="12.75">
      <c r="A25" s="189"/>
      <c r="B25" s="75"/>
      <c r="C25" s="76"/>
      <c r="D25" s="77"/>
      <c r="E25" s="78"/>
      <c r="F25" s="77"/>
      <c r="G25" s="190"/>
      <c r="H25" s="75"/>
      <c r="I25" s="77"/>
      <c r="J25" s="79"/>
      <c r="K25" s="196"/>
      <c r="L25" s="197"/>
      <c r="M25" s="201" t="s">
        <v>392</v>
      </c>
      <c r="N25" s="202"/>
      <c r="O25" s="203">
        <f>FattureTempi!AE92</f>
        <v>-12.121310995356014</v>
      </c>
    </row>
    <row r="26" spans="1:15" ht="12.75">
      <c r="A26" s="189"/>
      <c r="B26" s="75"/>
      <c r="C26" s="76"/>
      <c r="D26" s="77"/>
      <c r="E26" s="78"/>
      <c r="F26" s="77"/>
      <c r="G26" s="190"/>
      <c r="H26" s="75"/>
      <c r="I26" s="77"/>
      <c r="J26" s="79"/>
      <c r="K26" s="196"/>
      <c r="L26" s="197"/>
      <c r="M26" s="201"/>
      <c r="N26" s="202"/>
      <c r="O26" s="203"/>
    </row>
    <row r="27" spans="1:15" ht="12.75">
      <c r="A27" s="189"/>
      <c r="B27" s="75"/>
      <c r="C27" s="76"/>
      <c r="D27" s="77"/>
      <c r="E27" s="78"/>
      <c r="F27" s="77"/>
      <c r="G27" s="190"/>
      <c r="H27" s="75"/>
      <c r="I27" s="77"/>
      <c r="J27" s="79"/>
      <c r="K27" s="196"/>
      <c r="L27" s="197"/>
      <c r="M27" s="204" t="s">
        <v>412</v>
      </c>
      <c r="N27" s="205">
        <f>N24+N21</f>
        <v>58053.600000000006</v>
      </c>
      <c r="O27" s="206">
        <f>O24+O21</f>
        <v>-703685.74</v>
      </c>
    </row>
    <row r="28" spans="1:15" ht="12.75">
      <c r="A28" s="189"/>
      <c r="B28" s="75"/>
      <c r="C28" s="76"/>
      <c r="D28" s="77"/>
      <c r="E28" s="78"/>
      <c r="F28" s="77"/>
      <c r="G28" s="190"/>
      <c r="H28" s="75"/>
      <c r="I28" s="77"/>
      <c r="J28" s="79"/>
      <c r="K28" s="196"/>
      <c r="L28" s="197"/>
      <c r="M28" s="204" t="s">
        <v>413</v>
      </c>
      <c r="N28" s="205"/>
      <c r="O28" s="206">
        <f>(O27/N27)</f>
        <v>-12.121310995356014</v>
      </c>
    </row>
    <row r="29" ht="12.75">
      <c r="O29" s="135"/>
    </row>
    <row r="30" spans="9:10" ht="12.75">
      <c r="I30" s="6"/>
      <c r="J30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 Pasero</cp:lastModifiedBy>
  <cp:lastPrinted>2015-01-23T09:39:52Z</cp:lastPrinted>
  <dcterms:created xsi:type="dcterms:W3CDTF">1996-11-05T10:16:36Z</dcterms:created>
  <dcterms:modified xsi:type="dcterms:W3CDTF">2015-07-01T08:45:16Z</dcterms:modified>
  <cp:category/>
  <cp:version/>
  <cp:contentType/>
  <cp:contentStatus/>
</cp:coreProperties>
</file>