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'FattureTempi'!$A$1:$AI$209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<sst xmlns="http://schemas.openxmlformats.org/spreadsheetml/2006/main" count="2817" uniqueCount="580">
  <si>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</si>
  <si>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</si>
  <si>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</si>
  <si>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</si>
  <si>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</si>
  <si>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</si>
  <si>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</si>
  <si>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</si>
  <si>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</si>
  <si>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</si>
  <si>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</si>
  <si>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</si>
  <si>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</si>
  <si>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</si>
  <si>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</si>
  <si>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</si>
  <si>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</si>
  <si>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</si>
  <si>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</si>
  <si>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</si>
  <si>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</si>
  <si>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</si>
  <si>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</si>
  <si>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</si>
  <si>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</si>
  <si>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</si>
  <si>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</si>
  <si>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</si>
  <si>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</si>
  <si>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</si>
  <si>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</si>
  <si>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</si>
  <si>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</si>
  <si>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</si>
  <si>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</si>
  <si>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</si>
  <si>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</si>
  <si>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</si>
  <si>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</si>
  <si>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</si>
  <si>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</si>
  <si>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</si>
  <si>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</si>
  <si>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</si>
  <si>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</si>
  <si>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</si>
  <si>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</si>
  <si>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</si>
  <si>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</si>
  <si>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</si>
  <si>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</si>
  <si>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</si>
  <si>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</si>
  <si>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</si>
  <si>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</si>
  <si>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</si>
  <si>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</si>
  <si>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</si>
  <si>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</si>
  <si>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</si>
  <si>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</si>
  <si>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</si>
  <si>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</si>
  <si>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</si>
  <si>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</si>
  <si>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</si>
  <si>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</si>
  <si>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</si>
  <si>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</si>
  <si>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</si>
  <si>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</si>
  <si>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</si>
  <si>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</si>
  <si>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</si>
  <si>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</si>
  <si>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</si>
  <si>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</si>
  <si>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</si>
  <si>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</si>
  <si>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</si>
  <si>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</si>
  <si>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</si>
  <si>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</si>
  <si>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</si>
  <si>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</si>
  <si>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</si>
  <si>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</si>
  <si>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</si>
  <si>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</si>
  <si>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</si>
  <si>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</si>
  <si>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</si>
  <si>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</si>
  <si>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</si>
  <si>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</si>
  <si>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</si>
  <si>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</si>
  <si>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</si>
  <si>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</si>
  <si>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</si>
  <si>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</si>
  <si>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</si>
  <si>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</si>
  <si>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</si>
  <si>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</si>
  <si>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</si>
  <si>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</si>
  <si>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</si>
  <si>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</si>
  <si>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</si>
  <si>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</si>
  <si>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</si>
  <si>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</si>
  <si>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Tempestività dei Pagamenti - Elenco Fatture Pagate - Periodo 01/07/2021 - 30/09/2021</t>
  </si>
  <si>
    <t>05/10/2017</t>
  </si>
  <si>
    <t>SPI17VE-00634</t>
  </si>
  <si>
    <t>04/10/2017</t>
  </si>
  <si>
    <t>FATTURA SPI17VE-00634 DEL 04.10.2017</t>
  </si>
  <si>
    <t>SI</t>
  </si>
  <si>
    <t/>
  </si>
  <si>
    <t>ACEA PINEROLESE INDUSTRIALE S.P.A.</t>
  </si>
  <si>
    <t>05059960012</t>
  </si>
  <si>
    <t>AREA TECNICA-VIGILANZA</t>
  </si>
  <si>
    <t>28/09/2021</t>
  </si>
  <si>
    <t>30/09/2021</t>
  </si>
  <si>
    <t>29/09/2021</t>
  </si>
  <si>
    <t>NO</t>
  </si>
  <si>
    <t>21/05/2021</t>
  </si>
  <si>
    <t>F1-21-00069202</t>
  </si>
  <si>
    <t>18/05/2021</t>
  </si>
  <si>
    <t>FORNITURA GAS METANO</t>
  </si>
  <si>
    <t>ZE630B6C7A</t>
  </si>
  <si>
    <t>20/05/2021</t>
  </si>
  <si>
    <t>ACEA PINEROLESE ENERGIA S.r.L.</t>
  </si>
  <si>
    <t>08547890015</t>
  </si>
  <si>
    <t>ISTRUZIONE PUBBLICA</t>
  </si>
  <si>
    <t>26/08/2021</t>
  </si>
  <si>
    <t>19/07/2021</t>
  </si>
  <si>
    <t>28/06/2021</t>
  </si>
  <si>
    <t>F1-21-00090687</t>
  </si>
  <si>
    <t>17/06/2021</t>
  </si>
  <si>
    <t>18/06/2021</t>
  </si>
  <si>
    <t>29/06/2021</t>
  </si>
  <si>
    <t>16/08/2021</t>
  </si>
  <si>
    <t>2021029675</t>
  </si>
  <si>
    <t>22/06/2021</t>
  </si>
  <si>
    <t>DELIB.ARG/elt 74/08-ART.6.1 lett.c SCAMBIO SUL POSTO SSA00000260</t>
  </si>
  <si>
    <t>GESTORE SERVIZI ENERGETICI -GSE- SPA</t>
  </si>
  <si>
    <t>05754381001</t>
  </si>
  <si>
    <t>*</t>
  </si>
  <si>
    <t>08/07/2021</t>
  </si>
  <si>
    <t>21/07/2021</t>
  </si>
  <si>
    <t>2</t>
  </si>
  <si>
    <t>16/06/2021</t>
  </si>
  <si>
    <t>LAVORI DI MANUTENZIONE ORDINARIA CHE POSSONO ESSERE REALIZZATI DA IMPRENDITORI AGRICOLI: CLOT</t>
  </si>
  <si>
    <t>Z2730C2645</t>
  </si>
  <si>
    <t>COMBE HAMMOND</t>
  </si>
  <si>
    <t>09029310019</t>
  </si>
  <si>
    <t>CMBHMN83B02G674P</t>
  </si>
  <si>
    <t>GESTIONE TERRITORIO/AMBIENTE</t>
  </si>
  <si>
    <t>09/09/2021</t>
  </si>
  <si>
    <t>16/07/2021</t>
  </si>
  <si>
    <t>10/09/2021</t>
  </si>
  <si>
    <t>1/PA</t>
  </si>
  <si>
    <t>24/06/2021</t>
  </si>
  <si>
    <t>BANNO' DENISE</t>
  </si>
  <si>
    <t>BNNDNS92T55G674K</t>
  </si>
  <si>
    <t>31/07/2021</t>
  </si>
  <si>
    <t>F2-21-02026189</t>
  </si>
  <si>
    <t>FORNITURA ENERGIA ELETTRICA</t>
  </si>
  <si>
    <t>ZD330B6C42</t>
  </si>
  <si>
    <t>AMMINISTRAZIONE,GESTIONE,CONTROLLO ORGANIZZAZIONE</t>
  </si>
  <si>
    <t>26/07/2021</t>
  </si>
  <si>
    <t>SF00021126</t>
  </si>
  <si>
    <t>30/06/2021</t>
  </si>
  <si>
    <t>Public Lighting Efficient Solutions o and m-CO-SA002 - Vapori sodio alta pressione W 1x100-Gestione-;Public Lighting Efficient Solutions o and m-CO-LE059 - Apparecchio a LED 59W-Aggiornamento Consist enze-;Public Lighting Efficient Solutions o and m-CO-LE</t>
  </si>
  <si>
    <t>Z45282215C</t>
  </si>
  <si>
    <t>01/07/2021</t>
  </si>
  <si>
    <t>Enel Sole SRL</t>
  </si>
  <si>
    <t>05999811002</t>
  </si>
  <si>
    <t>02322600541</t>
  </si>
  <si>
    <t>VIABILITA'/TRASPORTI</t>
  </si>
  <si>
    <t>19/08/2021</t>
  </si>
  <si>
    <t>23/07/2021</t>
  </si>
  <si>
    <t>2021_11_10</t>
  </si>
  <si>
    <t>ACQUISTO AUTOVETTURA FIAT PANDA PER SERVIZI DI POLIZIA MUNICIPALE CON ODA SUL MEPA.</t>
  </si>
  <si>
    <t>Z3A3147CF8</t>
  </si>
  <si>
    <t>06/07/2021</t>
  </si>
  <si>
    <t>ELLERO S.R.L.</t>
  </si>
  <si>
    <t>00184500049</t>
  </si>
  <si>
    <t>30/07/2021</t>
  </si>
  <si>
    <t>1313</t>
  </si>
  <si>
    <t>05/07/2021</t>
  </si>
  <si>
    <t>AFFIDAMENTO DIRETTO PER FORNITURA HARDWARE/SOFTWARE PER UFFICI COMUNALI. CIG. Z962B8CDD0.</t>
  </si>
  <si>
    <t>Z962B8CDD0</t>
  </si>
  <si>
    <t>ALPIMEDIA COMMUNICATION S.N.C. DI BERGESIO L./MARTIN D.</t>
  </si>
  <si>
    <t>07181160016</t>
  </si>
  <si>
    <t>31/08/2021</t>
  </si>
  <si>
    <t>2022333</t>
  </si>
  <si>
    <t>23/06/2021</t>
  </si>
  <si>
    <t>Contributo SIAE - D.Lgs.n.68/2003 assolto, se dovuto contributo CONAI e RAEE assolti dove dovuto indirizzo spedizione:COMUNE DI POMARETTO P.ZA DELLA LIBERTA 1 10063 POMARETTO TO IT</t>
  </si>
  <si>
    <t>Z86323767F</t>
  </si>
  <si>
    <t>OFFICE DEPOT ITALIA S.R.L. CENTRO DIREZIONALE MILANO</t>
  </si>
  <si>
    <t>03675290286</t>
  </si>
  <si>
    <t>22/08/2021</t>
  </si>
  <si>
    <t>2023652</t>
  </si>
  <si>
    <t>27/08/2021</t>
  </si>
  <si>
    <t>FATTPA 19_21</t>
  </si>
  <si>
    <t>02/07/2021</t>
  </si>
  <si>
    <t>SOGGETTO IN REGIME FISCALE FORFETTARIO EX ART. 1 COMMI DA 111 A 113 LEGGE N. 208 DEL 2015 OPERAZIONE NON SOGGETTA A RITENUTA</t>
  </si>
  <si>
    <t>ZE63071791</t>
  </si>
  <si>
    <t>GAIANI RAFFAELLA</t>
  </si>
  <si>
    <t>08389890016</t>
  </si>
  <si>
    <t>GNARFL79H70G674C</t>
  </si>
  <si>
    <t>02/09/2021</t>
  </si>
  <si>
    <t>27/07/2021</t>
  </si>
  <si>
    <t>241</t>
  </si>
  <si>
    <t>Z3A2F0F042</t>
  </si>
  <si>
    <t>ASSOCIAZIONE SVILUPPO POMARETTO</t>
  </si>
  <si>
    <t>10985360014</t>
  </si>
  <si>
    <t>94569270013</t>
  </si>
  <si>
    <t>116/Pa</t>
  </si>
  <si>
    <t>AFFIDAMENTO DIRETTO PER NOLEGGIO FOTOCOPIATRICI UFFICI COMUNALI TRIENNIO 2019-2020-2021.</t>
  </si>
  <si>
    <t>Z4A281948A</t>
  </si>
  <si>
    <t>VISOCOM SRL</t>
  </si>
  <si>
    <t>08090490015</t>
  </si>
  <si>
    <t>115/Pa</t>
  </si>
  <si>
    <t>PJ04095611</t>
  </si>
  <si>
    <t>Z522C279CC</t>
  </si>
  <si>
    <t>KUWAIT PETROLEUM ITALIA SPA</t>
  </si>
  <si>
    <t>00891951006</t>
  </si>
  <si>
    <t>00435970587</t>
  </si>
  <si>
    <t>ZF2294DF57</t>
  </si>
  <si>
    <t>BALMAS geom. RENZO</t>
  </si>
  <si>
    <t>05246570013</t>
  </si>
  <si>
    <t>BLMRNZ60M04G805P</t>
  </si>
  <si>
    <t>07/08/2021</t>
  </si>
  <si>
    <t>09/07/2021</t>
  </si>
  <si>
    <t>3/PA</t>
  </si>
  <si>
    <t>ZD730311F4</t>
  </si>
  <si>
    <t>08/08/2021</t>
  </si>
  <si>
    <t>2/PA</t>
  </si>
  <si>
    <t>2/N</t>
  </si>
  <si>
    <t>STUDIO ASSOCIATO TESLA</t>
  </si>
  <si>
    <t>09691700018</t>
  </si>
  <si>
    <t>13/07/2021</t>
  </si>
  <si>
    <t>E21/2021</t>
  </si>
  <si>
    <t>Lavori di sistemazione viale di accesso agli impianti sportivi e area adiacente.</t>
  </si>
  <si>
    <t>Z933126617</t>
  </si>
  <si>
    <t>12/07/2021</t>
  </si>
  <si>
    <t>IMPRESA GODINO di GODINO ROBERTO s.r.l.</t>
  </si>
  <si>
    <t>09013110011</t>
  </si>
  <si>
    <t>09/08/2021</t>
  </si>
  <si>
    <t>14/07/2021</t>
  </si>
  <si>
    <t>10</t>
  </si>
  <si>
    <t>PMO LAVORI REALIZZATI DA IMPRENDITORI AGRICOLI: TAGLIO PIANTE FAURE MONTE</t>
  </si>
  <si>
    <t>Z7130C269B</t>
  </si>
  <si>
    <t>PONS ADRIANO</t>
  </si>
  <si>
    <t>09556360015</t>
  </si>
  <si>
    <t>PNSDRN57S03G805Z</t>
  </si>
  <si>
    <t>12/08/2021</t>
  </si>
  <si>
    <t>130</t>
  </si>
  <si>
    <t>AFFIDAMENTO DI INCARICO PER STUDIO DI FATTIBILITA' EDIFICIO MATTATOIO COMUNALE CPV 79314000-8</t>
  </si>
  <si>
    <t>Z1531992DD</t>
  </si>
  <si>
    <t>02/08/2021</t>
  </si>
  <si>
    <t>62/E</t>
  </si>
  <si>
    <t>AFFIDAMENTO DIRETTO DEL SERVIZIO DI MANUTENZIONE PIATTAFORMA ELEVATRICE SCUOLA ELEMENTARE DI POMARETTO ANNI 2019-2020-2021.</t>
  </si>
  <si>
    <t>Z5426F5F25</t>
  </si>
  <si>
    <t>CODEBO' SPA</t>
  </si>
  <si>
    <t>04913590016</t>
  </si>
  <si>
    <t>11/08/2021</t>
  </si>
  <si>
    <t>33</t>
  </si>
  <si>
    <t>AFFIDAMENTO DIRETTO PER FORNITURA FIORITURE STAGIONALI PER AIUOLE E FIORIERE NEL COMUNE DI POMARETTO -  CIG Z6F3272A4B</t>
  </si>
  <si>
    <t>Z6F3272A4B</t>
  </si>
  <si>
    <t>FLORICOLTURA "LA SERRA" di COMBA DAVIDE</t>
  </si>
  <si>
    <t>05275620010</t>
  </si>
  <si>
    <t>CMBDVD66R20G674Y</t>
  </si>
  <si>
    <t>60</t>
  </si>
  <si>
    <t>AFFIDAMENTO DIRETTO PER LAVORI DI MANUTENZIONE AREE VERDI COMUNALI - CIG Z923272AE7</t>
  </si>
  <si>
    <t>Z923272AE7</t>
  </si>
  <si>
    <t>IL PUNTO VERDE s.n.c. F.lli Comba Davide e Simo</t>
  </si>
  <si>
    <t>06419600017</t>
  </si>
  <si>
    <t>8/21</t>
  </si>
  <si>
    <t>SALDO PER PROGETTAZIONE, DIREZIONE LAVORI E CONTABILITÀ LAVORI DI SISTEMAZIONE DEL VIALE DI ACCESSO AGLI IMPIANTI SPORTIVI. CUP: G84D21000000005 - CIG: Z813082F3B</t>
  </si>
  <si>
    <t>Z813082F3B</t>
  </si>
  <si>
    <t>IGHINA ANDREA DOTT.FORESTALE</t>
  </si>
  <si>
    <t>08980110012</t>
  </si>
  <si>
    <t>GHNNDR76M12G674H</t>
  </si>
  <si>
    <t>25/08/2021</t>
  </si>
  <si>
    <t>13/09/2021</t>
  </si>
  <si>
    <t>6 / 1756 / 2021</t>
  </si>
  <si>
    <t>FATTURA</t>
  </si>
  <si>
    <t>Z672798696</t>
  </si>
  <si>
    <t>ALMA S.P.A. PROGRAM.SERVIZI PUBBLICI</t>
  </si>
  <si>
    <t>00572290047</t>
  </si>
  <si>
    <t>1895/PA</t>
  </si>
  <si>
    <t>Z7D289EC05</t>
  </si>
  <si>
    <t>FRATERNITA' SISTEMI IMPR.SOCIALE SOC.COOP.SOCIALE ONLUS</t>
  </si>
  <si>
    <t>02383950983</t>
  </si>
  <si>
    <t>13/08/2021</t>
  </si>
  <si>
    <t>1859/PA</t>
  </si>
  <si>
    <t>F1-21-00105774</t>
  </si>
  <si>
    <t>20/07/2021</t>
  </si>
  <si>
    <t>14/09/2021</t>
  </si>
  <si>
    <t>4847</t>
  </si>
  <si>
    <t>15/07/2021</t>
  </si>
  <si>
    <t>Z6731FB90C</t>
  </si>
  <si>
    <t>ANCI DIGITALE S.P.A.</t>
  </si>
  <si>
    <t>15483121008</t>
  </si>
  <si>
    <t>15/08/2021</t>
  </si>
  <si>
    <t>F1-21-00105098</t>
  </si>
  <si>
    <t>ZD230B6FE9</t>
  </si>
  <si>
    <t>28/07/2021</t>
  </si>
  <si>
    <t>18/08/2021</t>
  </si>
  <si>
    <t>45717</t>
  </si>
  <si>
    <t>07/07/2021</t>
  </si>
  <si>
    <t>Z0B2CE432C</t>
  </si>
  <si>
    <t>VOIPVOICE SRL</t>
  </si>
  <si>
    <t>05618320484</t>
  </si>
  <si>
    <t>000183/PA</t>
  </si>
  <si>
    <t>22/07/2021</t>
  </si>
  <si>
    <t>CONTROLLO ESTINTORI: MANUTENZIONE ORDINARIA E STRAORDINARIA ANNI 2020-2021-2022.</t>
  </si>
  <si>
    <t>ZAB2B8DE42</t>
  </si>
  <si>
    <t>FIREBLOCK SRL</t>
  </si>
  <si>
    <t>06464240016</t>
  </si>
  <si>
    <t>138E</t>
  </si>
  <si>
    <t>INCARICO LAVORI DI REALIZZAZIONE NUOVI CAMPETTI GIOCO PADEL E BEACH VOLLEY PRESSO IMPIANTO SPORTIVO DELL'INVERSO DI POMARETTO. CUP:</t>
  </si>
  <si>
    <t>ZEB31AD73B</t>
  </si>
  <si>
    <t>B.G.R. ARCHITETTURA</t>
  </si>
  <si>
    <t>08768580014</t>
  </si>
  <si>
    <t>ATTIVITA' SPORTIVE E RICREATIVE</t>
  </si>
  <si>
    <t>24/08/2021</t>
  </si>
  <si>
    <t>21/09/2021</t>
  </si>
  <si>
    <t>139E</t>
  </si>
  <si>
    <t>INCARICO PROGETTAZIONE ESECUTIVA, DIREZIONE LAVORI E COORDINAMENTO DELLA SICUREZZA RELATIVA AI LAVORI DI RIQUALIFICAZIONE DEGLI ELEMENTI TIPICI DEL PAESAGGIO E DEL PATRIMONIO ARCHITETTONICO RURALE DI CUI AL BANDO PUBBLICOGAL EVV 7.6.4.</t>
  </si>
  <si>
    <t>ZE42A21520</t>
  </si>
  <si>
    <t>FUNZIONI NEL CAMPO TURISTICO</t>
  </si>
  <si>
    <t>0000031/PA</t>
  </si>
  <si>
    <t>PRESTAZIONI DI MANODOPERA PER LA MANUTENZIONE ORDINARIA DI IMMOBILI E AREE DI
PROPRIETA’ COMUNALE</t>
  </si>
  <si>
    <t>Z4B31DFA40</t>
  </si>
  <si>
    <t>FUTUR GARDEN SRL</t>
  </si>
  <si>
    <t>09363310013</t>
  </si>
  <si>
    <t>1021172428</t>
  </si>
  <si>
    <t>30070313-002</t>
  </si>
  <si>
    <t>ZB5218CC4D</t>
  </si>
  <si>
    <t>POSTE ITALIANE SPA</t>
  </si>
  <si>
    <t>01114601006</t>
  </si>
  <si>
    <t>97103880585</t>
  </si>
  <si>
    <t>30/08/2021</t>
  </si>
  <si>
    <t>SF00025329</t>
  </si>
  <si>
    <t>AFFIDAMENTO DEL SERVIZIO DI GESTIONE DEGLI IMPIANTI DI ILLUMINAZIONE PUBBLICA DI PROPRIETA' ENEL SOLE INSISTENTI SUL TERRITORIO COMUNALE. DAL 01.05.2019 AL 31.12.2025. CIG Z45282215C.</t>
  </si>
  <si>
    <t>06/08/2021</t>
  </si>
  <si>
    <t>18/09/2021</t>
  </si>
  <si>
    <t>338</t>
  </si>
  <si>
    <t>z6830c8a26</t>
  </si>
  <si>
    <t>EDILPEROSA S.A.S. DI TALMON GIORGIO &amp; C.</t>
  </si>
  <si>
    <t>02376100018</t>
  </si>
  <si>
    <t>F2-21-02038031</t>
  </si>
  <si>
    <t>05/08/2021</t>
  </si>
  <si>
    <t>63/PA</t>
  </si>
  <si>
    <t>FORNITURA CON TRASPORTO E STESA DI SABBIA PER CAMPO DA BEACH VOLLEY PRESSO L'IMPIANTO SPORTIVO  DELL'INVERSO DI POMARETTO</t>
  </si>
  <si>
    <t>Z0131AD6E9</t>
  </si>
  <si>
    <t>ITALGREEN SPA</t>
  </si>
  <si>
    <t>01640880165</t>
  </si>
  <si>
    <t>07075130158</t>
  </si>
  <si>
    <t>0000035/PA</t>
  </si>
  <si>
    <t>RECUPERO DI AREE A VIGNETO NELLA ZONA DEL RAMIE IN LOCALITÀ BELVEDERE ATTRAVERSO IL RIPRISTINO DI MURETTI A SECCO</t>
  </si>
  <si>
    <t>Z433237AFD</t>
  </si>
  <si>
    <t>03/08/2021</t>
  </si>
  <si>
    <t>0000034/PA</t>
  </si>
  <si>
    <t>ZE72E2168C</t>
  </si>
  <si>
    <t>9/21</t>
  </si>
  <si>
    <t>29/07/2021</t>
  </si>
  <si>
    <t>SALDO SPESE TECNICHE INTERVENTI DI RECUPERO DI AREE A VIGNETO NELLA ZONA DEL RAMIE IN LOCALITÀ BELVEDERE ATTRAVERSO IL RIPRISTINO DI MURETTI A SECCO</t>
  </si>
  <si>
    <t>04/08/2021</t>
  </si>
  <si>
    <t>2034977</t>
  </si>
  <si>
    <t>ZDC32A5A02</t>
  </si>
  <si>
    <t>270/EL</t>
  </si>
  <si>
    <t>ZD6311A072</t>
  </si>
  <si>
    <t>CAMUSSO SILVIA FERRAMENTA-CASALINGHI</t>
  </si>
  <si>
    <t>09653570011</t>
  </si>
  <si>
    <t>CMSSLV88R52G674Y</t>
  </si>
  <si>
    <t>PJ04216453</t>
  </si>
  <si>
    <t>7/PA</t>
  </si>
  <si>
    <t>LAVORI DI RESTAURO E RISANAMENTO CONSERVATIVO DEL FABBRICATO SITO IN LOCALITA' BELVEDERE. DETERMINA A CONTRARRE</t>
  </si>
  <si>
    <t>81808689D5</t>
  </si>
  <si>
    <t>CHIAVAZZA ROBERTO ARTIGIANO EDILE</t>
  </si>
  <si>
    <t>06901260015</t>
  </si>
  <si>
    <t>CHVRRT71A18L219N</t>
  </si>
  <si>
    <t>31/10/2021</t>
  </si>
  <si>
    <t>23/08/2021</t>
  </si>
  <si>
    <t>52230</t>
  </si>
  <si>
    <t>1537</t>
  </si>
  <si>
    <t>F1-21-00119111</t>
  </si>
  <si>
    <t>17/08/2021</t>
  </si>
  <si>
    <t>244</t>
  </si>
  <si>
    <t>OPERE ELETTRICHE PER LA REALIZZAZIONE DI NUOVI CAMPETTI GIOCO PADEL E BEACH VOLLEY PRESSO IMPIANTO SPORTIVO DELL’INVERSO DI POMARETTO</t>
  </si>
  <si>
    <t>ZD031AD6D1</t>
  </si>
  <si>
    <t>BOUC WALTER IMPIANTI ELETTRICI</t>
  </si>
  <si>
    <t>08472300014</t>
  </si>
  <si>
    <t>BCOWTR71H01G674I</t>
  </si>
  <si>
    <t>253</t>
  </si>
  <si>
    <t>F1-21-00119802</t>
  </si>
  <si>
    <t>12/10/2021</t>
  </si>
  <si>
    <t>22/09/2021</t>
  </si>
  <si>
    <t>0000921900006089</t>
  </si>
  <si>
    <t>POD PRODUZIONE - SERVIZIO DI MISURA COMPETENZA ANNO 2020</t>
  </si>
  <si>
    <t>E-DISTRIBUZIONE S.p.A.</t>
  </si>
  <si>
    <t>05779711000</t>
  </si>
  <si>
    <t>0000921900006090</t>
  </si>
  <si>
    <t>0000921900006091</t>
  </si>
  <si>
    <t>0000921900006348</t>
  </si>
  <si>
    <t>7X02501577</t>
  </si>
  <si>
    <t>5BIM 2021</t>
  </si>
  <si>
    <t>ZB92A7DCD4</t>
  </si>
  <si>
    <t>TELECOM ITALIA S.P.A.</t>
  </si>
  <si>
    <t>00488410010</t>
  </si>
  <si>
    <t>7X02777928</t>
  </si>
  <si>
    <t>E32/2021</t>
  </si>
  <si>
    <t>10/08/2021</t>
  </si>
  <si>
    <t>Lavori di raccolta acque e collegamento a cisterna in borgata Rey. CIG Z263126620</t>
  </si>
  <si>
    <t>Z263126620</t>
  </si>
  <si>
    <t>21</t>
  </si>
  <si>
    <t>PROGETTAZIONE ESECUTIVA DIREZIONE LAVORI, CONTABILIZZAZIONE E LIQUIDAZIONE, COLLAUDO DEI LAVORI RELATIVO AD OPERE DI RIFACIMENTO PRESA D'ACQUA E COLLEGAMENTO A CISTERNA CON INSTALLAZIONE DI DUE CASSET TE ANTINCENDIO IN BORGATA REY.</t>
  </si>
  <si>
    <t>ZA93083617</t>
  </si>
  <si>
    <t>RIBOTTA DOTT. FABIO</t>
  </si>
  <si>
    <t>11255690015</t>
  </si>
  <si>
    <t>RBTFBA90D06G674E</t>
  </si>
  <si>
    <t>12/09/2021</t>
  </si>
  <si>
    <t>1/01</t>
  </si>
  <si>
    <t>PMO LAVORI REALIZZATI DA IMPRENDITORI AGRICOLI: TAGLIO PIANTE B.TA BLEGIERI</t>
  </si>
  <si>
    <t>Z5A30C254F</t>
  </si>
  <si>
    <t>SOCIETA' AGRICOLA LA CHABRANDA di RIBET RUBEN E LARA S.S</t>
  </si>
  <si>
    <t>08994590019</t>
  </si>
  <si>
    <t>26/09/2021</t>
  </si>
  <si>
    <t>11467</t>
  </si>
  <si>
    <t>AFFIDAMENTO DIRETTO PER FORNITURA LIBRI PER BIBLIOTECA COMUNALE ANNO 2021.</t>
  </si>
  <si>
    <t>ZC13275BD9</t>
  </si>
  <si>
    <t>LEGGERE SRL</t>
  </si>
  <si>
    <t>02511020162</t>
  </si>
  <si>
    <t>CULTURA/BENI CULTURALI</t>
  </si>
  <si>
    <t>01/09/2021</t>
  </si>
  <si>
    <t>11468</t>
  </si>
  <si>
    <t>05/09/2021</t>
  </si>
  <si>
    <t>0000038/PA</t>
  </si>
  <si>
    <t>Z7231F67B1</t>
  </si>
  <si>
    <t>285/EL</t>
  </si>
  <si>
    <t>28/08/2021</t>
  </si>
  <si>
    <t>1021204053</t>
  </si>
  <si>
    <t>F2-21-02038955</t>
  </si>
  <si>
    <t>24/09/2021</t>
  </si>
  <si>
    <t>03/09/2021</t>
  </si>
  <si>
    <t>SF00030520</t>
  </si>
  <si>
    <t>20/10/2021</t>
  </si>
  <si>
    <t>Z8B326AB84</t>
  </si>
  <si>
    <t>MARMI RICCI di RICCI YARI e CHRISTIAN s.n.c.</t>
  </si>
  <si>
    <t>06163800011</t>
  </si>
  <si>
    <t>02/10/2021</t>
  </si>
  <si>
    <t>13063</t>
  </si>
  <si>
    <t>06/10/2021</t>
  </si>
  <si>
    <t>PJ04334809</t>
  </si>
  <si>
    <t>10/21</t>
  </si>
  <si>
    <t>SALDO PER PROGETTAZIONE, DIREZIONE LAVORI E CONTABILITÀ LAVORI DI TAGLIO PIANTE LUNGO LA VIABILITÀ COMUNALE CUP: G84D21000000005 - CIG: Z813082F3B</t>
  </si>
  <si>
    <t>27/09/2021</t>
  </si>
  <si>
    <t>1/252</t>
  </si>
  <si>
    <t>ZEC2737809</t>
  </si>
  <si>
    <t>NOISICURI PROJET S.r.l.</t>
  </si>
  <si>
    <t>03491710988</t>
  </si>
  <si>
    <t>2254/PA</t>
  </si>
  <si>
    <t>SERVIZIO DI RISCOSSIONE COATTIVA IN CONCESSIONE DELLE ENTRATE COMUNALI.</t>
  </si>
  <si>
    <t>150/V</t>
  </si>
  <si>
    <t>Z0931AD620</t>
  </si>
  <si>
    <t>GAYDOU RENZO s.a.s.</t>
  </si>
  <si>
    <t>10902000016</t>
  </si>
  <si>
    <t>9/PA</t>
  </si>
  <si>
    <t>Z0C318F48B</t>
  </si>
  <si>
    <t>HERITIER DAVIDE</t>
  </si>
  <si>
    <t>11745470010</t>
  </si>
  <si>
    <t>HRTDVD79A12G674E</t>
  </si>
  <si>
    <t>06/09/2021</t>
  </si>
  <si>
    <t>1596</t>
  </si>
  <si>
    <t>COVID-19 VIDEOCITOFONO PER INGRESSO UFFICI COMUNALI</t>
  </si>
  <si>
    <t>ZA52FBECA6</t>
  </si>
  <si>
    <t>07/09/2021</t>
  </si>
  <si>
    <t>1700</t>
  </si>
  <si>
    <t>AFFIDAMENTO DIRETTO PER FORNITURA HARDWARE/SOFTWARE PER UFFICI COMUNALI.</t>
  </si>
  <si>
    <t>Z7032D4378</t>
  </si>
  <si>
    <t>20/09/2021</t>
  </si>
  <si>
    <t>179/V</t>
  </si>
  <si>
    <t>FATTURA DIFFERITA</t>
  </si>
  <si>
    <t>Z4232B2F6C</t>
  </si>
  <si>
    <t>08/09/2021</t>
  </si>
  <si>
    <t>C.V.C. SRL CARPENTERIE METALLICHE VAL CHISONE</t>
  </si>
  <si>
    <t>09211840013</t>
  </si>
  <si>
    <t>59366</t>
  </si>
  <si>
    <t>IMPEGNO DI SPESA ATTIVAZIONE OPERATORE TELEFONIA FISSA UFFICI COMUNALI</t>
  </si>
  <si>
    <t>152/V</t>
  </si>
  <si>
    <t>FATTURA IMMEDIATA Scissione pagamenti ai sansi art. 17 Ter D.P.R. 633/72</t>
  </si>
  <si>
    <t>Z502AA79A4</t>
  </si>
  <si>
    <t>1699</t>
  </si>
  <si>
    <t>AFFIDAMENTO DIRETTO PER FORNITURA SOFTWARE PER UFFICI COMUNALI.</t>
  </si>
  <si>
    <t>Z1932EE14F</t>
  </si>
  <si>
    <t>1702</t>
  </si>
  <si>
    <t>08/10/2021</t>
  </si>
  <si>
    <t>176/Pa</t>
  </si>
  <si>
    <t>AFFIDAMENTO DIRETTO PER NOLEGGIO FOTOCOPIATRICE SCUOLA ELEMENTARE TRIENNIO 2019-2020-2021.</t>
  </si>
  <si>
    <t>Z6228148A6</t>
  </si>
  <si>
    <t>17/09/2021</t>
  </si>
  <si>
    <t>30/11/2021</t>
  </si>
  <si>
    <t>1021231135</t>
  </si>
  <si>
    <t>F1-21-00127881</t>
  </si>
  <si>
    <t>14/10/2021</t>
  </si>
  <si>
    <t>6/PA</t>
  </si>
  <si>
    <t>INCARICO PER PRESTAZIONI PROFESSIONALI PER REDAZIONE DELL'ELABORATO TECNICO DELLA COPERTURA AI SENSI DEL REGOLAMENTO REGIONE PIEMONTE 6/R DEL 23 MAGGIO 2016 NEI LAVORI DI RESTAURO E RISANAMENTO CONSERVATIVO DEL FABBRICATO SITO IN LOCALITA' BELVEDERE</t>
  </si>
  <si>
    <t>13/11/2021</t>
  </si>
  <si>
    <t>10/PA</t>
  </si>
  <si>
    <t>22/10/2021</t>
  </si>
  <si>
    <t>243</t>
  </si>
  <si>
    <t>TOTALI FATTURE:</t>
  </si>
  <si>
    <t>IND. TEMPESTIVITA' FATTURE:</t>
  </si>
  <si>
    <t>Tempestività dei Pagamenti - Elenco Mandati senza Fatture - Periodo 01/07/2021 - 30/09/2021</t>
  </si>
  <si>
    <t>PASERO LAURA - ECONOMA</t>
  </si>
  <si>
    <t>ANTICIPAZIONE FONDI PER ACQUISTO MARCHE DA BOLLO ATTI ROGITO DEL 18/06/2021 E DEL 22/06/2021</t>
  </si>
  <si>
    <t>AGENZIA DELLE ENTRATE</t>
  </si>
  <si>
    <t>IRAP CARICO ENTE COMPETENZE 06.2021</t>
  </si>
  <si>
    <t>IRAP CARICO ENTE 06.2021</t>
  </si>
  <si>
    <t>IRAP CARICO ENTE SU COMPETENZE ACCESSORIE ANNO 2021</t>
  </si>
  <si>
    <t>IRAP CANTIERE DI LAVORO 06.2021</t>
  </si>
  <si>
    <t>IRAP A CARICO ENTE CANTIERE LAVORO OVER 58_06.2021</t>
  </si>
  <si>
    <t>COMUNE DI VOLVERA</t>
  </si>
  <si>
    <t>RIMBORSO SPESA SERVIZIO SEGRETERIA COMUNALE 1'SEMESTRE 2021</t>
  </si>
  <si>
    <t>LIQUIDAZIONE CONTRIBUTO PER LA GESTIONE DELLA BIBLIOTECA COMUNALE ANNO 2021.</t>
  </si>
  <si>
    <t>UNIONE MONTANA DEI COMUNI DELLE VALLI CHISONE E GERMANASCA</t>
  </si>
  <si>
    <t>RIPARTO SERVIZI ASSOCIATI ANNO 2021: CANILE</t>
  </si>
  <si>
    <t>RIPARTO SERVIZI ASSOCIATI ANNO 2021: PISCINA</t>
  </si>
  <si>
    <t>RIPARTO SERVIZI ASSOCIATI ANNO 2021: CORSI DI SCI E PATTINAGGIO</t>
  </si>
  <si>
    <t>RIPARTO SERVIZI ASSOCIATI ANNO 2021: SERVIZI ASSOCIATI</t>
  </si>
  <si>
    <t>RIPARTO SERVIZI ASSOCIATI ANNO 2021: PROTEZIONE CIVILE</t>
  </si>
  <si>
    <t>RIPARTO SERVIZI ASSOCIATI ANNO 2021: SUAP</t>
  </si>
  <si>
    <t>RIPARTO SERVIZI ASSOCIATI ANNO 2021: MUTUO AGESS</t>
  </si>
  <si>
    <t>RIPARTO SERVIZI ASSOCIATI ANNO 2021: QUOTA RESIDUALE DEBITO AGESS 2019-2021</t>
  </si>
  <si>
    <t>RIPARTO SERVIZI ASSOCIATI ANNO 2021: SOCIALE ACCONTO 50%</t>
  </si>
  <si>
    <t>RIPARTO SERVIZI ASSOCIATI ANNO 2021: SVILUPPO SERVIZI SOCIALI ART.1 COMMA 791 E SEGG.L.178/2021</t>
  </si>
  <si>
    <t>LIQUIDAZIONE SPESE GESTIONE ECOMUSEO REGIONALE E DELLA VAL GERMANASCA - ANNO 2021</t>
  </si>
  <si>
    <t>BREUSA DANILO STEFANO</t>
  </si>
  <si>
    <t>INDENNITA' FUNZIONE 07.2021</t>
  </si>
  <si>
    <t>IRAP CARICO ENTE COMPETENZE 07.2021</t>
  </si>
  <si>
    <t>IRAP CANTIERE DI LAVORO 07.2021</t>
  </si>
  <si>
    <t>CONSORZIO ACEA PINEROLESE</t>
  </si>
  <si>
    <t>Prot. N.2606 del 15-07-2021 - Raccolta, Trasporto e Smaltimento Servizio di GIUGNO  2021</t>
  </si>
  <si>
    <t>PASS GIUGNO-LUGLIO 2021: COSTABELLO CLAUDIO</t>
  </si>
  <si>
    <t>COMUNE DI PINEROLO</t>
  </si>
  <si>
    <t>QUOTA ADESIONE SISTEMA BIBLIOTECARIO 2021 E QUOTA ERASMO NET 2021</t>
  </si>
  <si>
    <t>ASILO NIDO "LA TROTTOLA" S.N.C</t>
  </si>
  <si>
    <t>CONTRIBUZIONE REG/STAT.SISTEMA INTEGRATO EDUCAZIONE E ISTRUZIONE CUP G83H20000290002</t>
  </si>
  <si>
    <t>GRUPPO PROTEZIONE CIVILE VALLI CHISONE E GERMANASCA</t>
  </si>
  <si>
    <t>progetto protezione civile piccoli comuni anno 2019: erogazione a saldo</t>
  </si>
  <si>
    <t>Prot. N.3086 del 18-08-2021 - Raccolta, Trasporto e Smaltimento Servizio di LUGLIO 2021</t>
  </si>
  <si>
    <t>INDENNITA' FUNZIONE 08.2021</t>
  </si>
  <si>
    <t>IRAP CARICO ENTE COMPETENZE 08.2021</t>
  </si>
  <si>
    <t>IRAP CANTIERE DI LAVORO 08.2021</t>
  </si>
  <si>
    <t>ASSOCIAZIONE TEATRO E SOCIETA'</t>
  </si>
  <si>
    <t>REALIZZAZIONE SPETTACOLI TEATRALI ITINERANTI NEL COMUNE DI POMARETTO.</t>
  </si>
  <si>
    <t>ASSOCIAZIONE TURISTICA PRO LOCO POMARETTO</t>
  </si>
  <si>
    <t>RIMBORSO SPESE ORGANIZZAZIONE EVENTO LA SETTIMANA DELLA MONTAGNA DAL 31.05.2021 AL 06.06.2021</t>
  </si>
  <si>
    <t>RIMBORSO SPESE PER PROMOZIONE ATTIVITA' TURISTICA NEI MESI ESTIVI</t>
  </si>
  <si>
    <t>RIMBORSO SPESA PER ATTIVITA' DI TUTOR SERVIZIO CIVILE, ELABORAZIONE PRESENTAZIONE BANDI</t>
  </si>
  <si>
    <t>INTESA SAN PAOLO SPA</t>
  </si>
  <si>
    <t>REGOLARIZZAZIONE SPESE CANONE POS</t>
  </si>
  <si>
    <t>INDENNITA' FUNZIONE 09.2021</t>
  </si>
  <si>
    <t>BOUNOUS MAURA ENRICA</t>
  </si>
  <si>
    <t>INDENNITA' FUNZIONE 3'TRIM.2021</t>
  </si>
  <si>
    <t>PASCAL GIULIANO</t>
  </si>
  <si>
    <t>IRAP CARICO ENTE COMPETENZE 09.2021</t>
  </si>
  <si>
    <t>IRAP CANTIERE DI LAVORO 09.2021</t>
  </si>
  <si>
    <t>Prot. N.3308 del 15-09-2021 - Raccolta, Trasporto e Smaltimento Servizio di AGOSTO  2021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</si>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</sst>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s="62" customFormat="1" ht="22.5" customHeight="1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47" t="s">
        <v>12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50" t="s">
        <v>55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3" t="s">
        <v>13</v>
      </c>
      <c r="AB4" s="248"/>
      <c r="AC4" s="248"/>
      <c r="AD4" s="248"/>
      <c r="AE4" s="248"/>
      <c r="AF4" s="248"/>
      <c r="AG4" s="254"/>
      <c r="AH4" s="32">
        <v>30</v>
      </c>
    </row>
    <row r="5" spans="1:34" s="15" customFormat="1" ht="22.5" customHeight="1">
      <c r="A5" s="250" t="s">
        <v>14</v>
      </c>
      <c r="B5" s="251"/>
      <c r="C5" s="252"/>
      <c r="D5" s="250" t="s">
        <v>15</v>
      </c>
      <c r="E5" s="251"/>
      <c r="F5" s="251"/>
      <c r="G5" s="251"/>
      <c r="H5" s="252"/>
      <c r="I5" s="250" t="s">
        <v>16</v>
      </c>
      <c r="J5" s="251"/>
      <c r="K5" s="252"/>
      <c r="L5" s="250" t="s">
        <v>1</v>
      </c>
      <c r="M5" s="251"/>
      <c r="N5" s="251"/>
      <c r="O5" s="250" t="s">
        <v>17</v>
      </c>
      <c r="P5" s="252"/>
      <c r="Q5" s="250" t="s">
        <v>18</v>
      </c>
      <c r="R5" s="251"/>
      <c r="S5" s="251"/>
      <c r="T5" s="252"/>
      <c r="U5" s="250" t="s">
        <v>19</v>
      </c>
      <c r="V5" s="251"/>
      <c r="W5" s="251"/>
      <c r="X5" s="58" t="s">
        <v>47</v>
      </c>
      <c r="Y5" s="250" t="s">
        <v>20</v>
      </c>
      <c r="Z5" s="252"/>
      <c r="AA5" s="255" t="s">
        <v>41</v>
      </c>
      <c r="AB5" s="256"/>
      <c r="AC5" s="256"/>
      <c r="AD5" s="256"/>
      <c r="AE5" s="256"/>
      <c r="AF5" s="256"/>
      <c r="AG5" s="256"/>
      <c r="AH5" s="25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1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4" t="s">
        <v>54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0"/>
      <c r="P3" s="260"/>
      <c r="Q3" s="260"/>
      <c r="R3" s="261"/>
    </row>
    <row r="4" spans="1:18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1"/>
    </row>
    <row r="5" spans="1:18" s="62" customFormat="1" ht="22.5" customHeight="1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62" t="s">
        <v>13</v>
      </c>
      <c r="L5" s="263"/>
      <c r="M5" s="263"/>
      <c r="N5" s="263"/>
      <c r="O5" s="263"/>
      <c r="P5" s="263"/>
      <c r="Q5" s="26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7"/>
  <sheetViews>
    <sheetView showGridLines="0" zoomScalePageLayoutView="0" workbookViewId="0" topLeftCell="O145">
      <selection activeCell="AH152" sqref="AH152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71" t="s">
        <v>112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3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55" t="s">
        <v>113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3"/>
      <c r="AE4" s="276"/>
      <c r="AF4" s="276"/>
      <c r="AG4" s="276"/>
      <c r="AH4" s="277"/>
      <c r="AI4" s="270"/>
    </row>
    <row r="5" spans="1:35" s="90" customFormat="1" ht="22.5" customHeight="1">
      <c r="A5" s="255" t="s">
        <v>14</v>
      </c>
      <c r="B5" s="265"/>
      <c r="C5" s="266"/>
      <c r="D5" s="255" t="s">
        <v>15</v>
      </c>
      <c r="E5" s="265"/>
      <c r="F5" s="265"/>
      <c r="G5" s="265"/>
      <c r="H5" s="265"/>
      <c r="I5" s="265"/>
      <c r="J5" s="265"/>
      <c r="K5" s="266"/>
      <c r="L5" s="255" t="s">
        <v>16</v>
      </c>
      <c r="M5" s="265"/>
      <c r="N5" s="266"/>
      <c r="O5" s="255" t="s">
        <v>1</v>
      </c>
      <c r="P5" s="265"/>
      <c r="Q5" s="265"/>
      <c r="R5" s="255" t="s">
        <v>17</v>
      </c>
      <c r="S5" s="266"/>
      <c r="T5" s="255" t="s">
        <v>18</v>
      </c>
      <c r="U5" s="265"/>
      <c r="V5" s="265"/>
      <c r="W5" s="266"/>
      <c r="X5" s="255" t="s">
        <v>19</v>
      </c>
      <c r="Y5" s="265"/>
      <c r="Z5" s="265"/>
      <c r="AA5" s="103" t="s">
        <v>47</v>
      </c>
      <c r="AB5" s="255" t="s">
        <v>20</v>
      </c>
      <c r="AC5" s="266"/>
      <c r="AD5" s="255" t="s">
        <v>62</v>
      </c>
      <c r="AE5" s="269"/>
      <c r="AF5" s="269"/>
      <c r="AG5" s="269"/>
      <c r="AH5" s="269"/>
      <c r="AI5" s="270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67"/>
      <c r="AK6" s="268"/>
      <c r="AL6" s="268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2017</v>
      </c>
      <c r="B8" s="108">
        <v>228</v>
      </c>
      <c r="C8" s="109" t="s">
        <v>114</v>
      </c>
      <c r="D8" s="208" t="s">
        <v>115</v>
      </c>
      <c r="E8" s="109" t="s">
        <v>116</v>
      </c>
      <c r="F8" s="209" t="s">
        <v>117</v>
      </c>
      <c r="G8" s="112">
        <v>26840</v>
      </c>
      <c r="H8" s="112">
        <v>4840</v>
      </c>
      <c r="I8" s="107" t="s">
        <v>118</v>
      </c>
      <c r="J8" s="112">
        <f aca="true" t="shared" si="0" ref="J8:J39">IF(I8="SI",G8-H8,G8)</f>
        <v>22000</v>
      </c>
      <c r="K8" s="210" t="s">
        <v>119</v>
      </c>
      <c r="L8" s="108">
        <v>2017</v>
      </c>
      <c r="M8" s="108">
        <v>4082</v>
      </c>
      <c r="N8" s="109" t="s">
        <v>114</v>
      </c>
      <c r="O8" s="111" t="s">
        <v>120</v>
      </c>
      <c r="P8" s="109" t="s">
        <v>121</v>
      </c>
      <c r="Q8" s="109" t="s">
        <v>121</v>
      </c>
      <c r="R8" s="108">
        <v>2</v>
      </c>
      <c r="S8" s="111" t="s">
        <v>122</v>
      </c>
      <c r="T8" s="108">
        <v>2120401</v>
      </c>
      <c r="U8" s="108">
        <v>10630</v>
      </c>
      <c r="V8" s="108">
        <v>10630</v>
      </c>
      <c r="W8" s="108">
        <v>99</v>
      </c>
      <c r="X8" s="113">
        <v>2017</v>
      </c>
      <c r="Y8" s="113">
        <v>209</v>
      </c>
      <c r="Z8" s="113">
        <v>0</v>
      </c>
      <c r="AA8" s="114" t="s">
        <v>114</v>
      </c>
      <c r="AB8" s="108">
        <v>942</v>
      </c>
      <c r="AC8" s="109" t="s">
        <v>123</v>
      </c>
      <c r="AD8" s="211" t="s">
        <v>124</v>
      </c>
      <c r="AE8" s="211" t="s">
        <v>125</v>
      </c>
      <c r="AF8" s="212">
        <f aca="true" t="shared" si="1" ref="AF8:AF39">AE8-AD8</f>
        <v>-1</v>
      </c>
      <c r="AG8" s="213">
        <f aca="true" t="shared" si="2" ref="AG8:AG39">IF(AI8="SI",0,J8)</f>
        <v>22000</v>
      </c>
      <c r="AH8" s="214">
        <f aca="true" t="shared" si="3" ref="AH8:AH39">AG8*AF8</f>
        <v>-22000</v>
      </c>
      <c r="AI8" s="215" t="s">
        <v>126</v>
      </c>
    </row>
    <row r="9" spans="1:35" ht="15">
      <c r="A9" s="108">
        <v>2021</v>
      </c>
      <c r="B9" s="108">
        <v>147</v>
      </c>
      <c r="C9" s="109" t="s">
        <v>127</v>
      </c>
      <c r="D9" s="208" t="s">
        <v>128</v>
      </c>
      <c r="E9" s="109" t="s">
        <v>129</v>
      </c>
      <c r="F9" s="209" t="s">
        <v>130</v>
      </c>
      <c r="G9" s="112">
        <v>30.56</v>
      </c>
      <c r="H9" s="112">
        <v>0</v>
      </c>
      <c r="I9" s="107" t="s">
        <v>118</v>
      </c>
      <c r="J9" s="112">
        <f t="shared" si="0"/>
        <v>30.56</v>
      </c>
      <c r="K9" s="210" t="s">
        <v>131</v>
      </c>
      <c r="L9" s="108">
        <v>2021</v>
      </c>
      <c r="M9" s="108">
        <v>2670</v>
      </c>
      <c r="N9" s="109" t="s">
        <v>132</v>
      </c>
      <c r="O9" s="111" t="s">
        <v>133</v>
      </c>
      <c r="P9" s="109" t="s">
        <v>134</v>
      </c>
      <c r="Q9" s="109" t="s">
        <v>134</v>
      </c>
      <c r="R9" s="108">
        <v>4</v>
      </c>
      <c r="S9" s="111" t="s">
        <v>135</v>
      </c>
      <c r="T9" s="108">
        <v>1040503</v>
      </c>
      <c r="U9" s="108">
        <v>1900</v>
      </c>
      <c r="V9" s="108">
        <v>3500</v>
      </c>
      <c r="W9" s="108">
        <v>1</v>
      </c>
      <c r="X9" s="113">
        <v>2021</v>
      </c>
      <c r="Y9" s="113">
        <v>72</v>
      </c>
      <c r="Z9" s="113">
        <v>0</v>
      </c>
      <c r="AA9" s="114" t="s">
        <v>127</v>
      </c>
      <c r="AB9" s="108">
        <v>825</v>
      </c>
      <c r="AC9" s="109" t="s">
        <v>136</v>
      </c>
      <c r="AD9" s="211" t="s">
        <v>137</v>
      </c>
      <c r="AE9" s="211" t="s">
        <v>136</v>
      </c>
      <c r="AF9" s="212">
        <f t="shared" si="1"/>
        <v>38</v>
      </c>
      <c r="AG9" s="213">
        <f t="shared" si="2"/>
        <v>30.56</v>
      </c>
      <c r="AH9" s="214">
        <f t="shared" si="3"/>
        <v>1161.28</v>
      </c>
      <c r="AI9" s="215" t="s">
        <v>126</v>
      </c>
    </row>
    <row r="10" spans="1:35" ht="15">
      <c r="A10" s="108">
        <v>2021</v>
      </c>
      <c r="B10" s="108">
        <v>147</v>
      </c>
      <c r="C10" s="109" t="s">
        <v>127</v>
      </c>
      <c r="D10" s="208" t="s">
        <v>128</v>
      </c>
      <c r="E10" s="109" t="s">
        <v>129</v>
      </c>
      <c r="F10" s="209" t="s">
        <v>130</v>
      </c>
      <c r="G10" s="112">
        <v>3.51</v>
      </c>
      <c r="H10" s="112">
        <v>3.51</v>
      </c>
      <c r="I10" s="107" t="s">
        <v>118</v>
      </c>
      <c r="J10" s="112">
        <f t="shared" si="0"/>
        <v>0</v>
      </c>
      <c r="K10" s="210" t="s">
        <v>131</v>
      </c>
      <c r="L10" s="108">
        <v>2021</v>
      </c>
      <c r="M10" s="108">
        <v>2670</v>
      </c>
      <c r="N10" s="109" t="s">
        <v>132</v>
      </c>
      <c r="O10" s="111" t="s">
        <v>133</v>
      </c>
      <c r="P10" s="109" t="s">
        <v>134</v>
      </c>
      <c r="Q10" s="109" t="s">
        <v>134</v>
      </c>
      <c r="R10" s="108">
        <v>4</v>
      </c>
      <c r="S10" s="111" t="s">
        <v>135</v>
      </c>
      <c r="T10" s="108">
        <v>1040503</v>
      </c>
      <c r="U10" s="108">
        <v>1900</v>
      </c>
      <c r="V10" s="108">
        <v>3500</v>
      </c>
      <c r="W10" s="108">
        <v>1</v>
      </c>
      <c r="X10" s="113">
        <v>2021</v>
      </c>
      <c r="Y10" s="113">
        <v>72</v>
      </c>
      <c r="Z10" s="113">
        <v>0</v>
      </c>
      <c r="AA10" s="114" t="s">
        <v>127</v>
      </c>
      <c r="AB10" s="108">
        <v>826</v>
      </c>
      <c r="AC10" s="109" t="s">
        <v>136</v>
      </c>
      <c r="AD10" s="211" t="s">
        <v>137</v>
      </c>
      <c r="AE10" s="211" t="s">
        <v>136</v>
      </c>
      <c r="AF10" s="212">
        <f t="shared" si="1"/>
        <v>38</v>
      </c>
      <c r="AG10" s="213">
        <f t="shared" si="2"/>
        <v>0</v>
      </c>
      <c r="AH10" s="214">
        <f t="shared" si="3"/>
        <v>0</v>
      </c>
      <c r="AI10" s="215" t="s">
        <v>126</v>
      </c>
    </row>
    <row r="11" spans="1:35" ht="15">
      <c r="A11" s="108">
        <v>2021</v>
      </c>
      <c r="B11" s="108">
        <v>182</v>
      </c>
      <c r="C11" s="109" t="s">
        <v>138</v>
      </c>
      <c r="D11" s="208" t="s">
        <v>139</v>
      </c>
      <c r="E11" s="109" t="s">
        <v>140</v>
      </c>
      <c r="F11" s="209" t="s">
        <v>130</v>
      </c>
      <c r="G11" s="112">
        <v>16.55</v>
      </c>
      <c r="H11" s="112">
        <v>0</v>
      </c>
      <c r="I11" s="107" t="s">
        <v>118</v>
      </c>
      <c r="J11" s="112">
        <f t="shared" si="0"/>
        <v>16.55</v>
      </c>
      <c r="K11" s="210" t="s">
        <v>131</v>
      </c>
      <c r="L11" s="108">
        <v>2021</v>
      </c>
      <c r="M11" s="108">
        <v>3227</v>
      </c>
      <c r="N11" s="109" t="s">
        <v>141</v>
      </c>
      <c r="O11" s="111" t="s">
        <v>133</v>
      </c>
      <c r="P11" s="109" t="s">
        <v>134</v>
      </c>
      <c r="Q11" s="109" t="s">
        <v>134</v>
      </c>
      <c r="R11" s="108">
        <v>4</v>
      </c>
      <c r="S11" s="111" t="s">
        <v>135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2021</v>
      </c>
      <c r="Y11" s="113">
        <v>72</v>
      </c>
      <c r="Z11" s="113">
        <v>0</v>
      </c>
      <c r="AA11" s="114" t="s">
        <v>142</v>
      </c>
      <c r="AB11" s="108">
        <v>823</v>
      </c>
      <c r="AC11" s="109" t="s">
        <v>136</v>
      </c>
      <c r="AD11" s="211" t="s">
        <v>143</v>
      </c>
      <c r="AE11" s="211" t="s">
        <v>136</v>
      </c>
      <c r="AF11" s="212">
        <f t="shared" si="1"/>
        <v>10</v>
      </c>
      <c r="AG11" s="213">
        <f t="shared" si="2"/>
        <v>16.55</v>
      </c>
      <c r="AH11" s="214">
        <f t="shared" si="3"/>
        <v>165.5</v>
      </c>
      <c r="AI11" s="215" t="s">
        <v>126</v>
      </c>
    </row>
    <row r="12" spans="1:35" ht="15">
      <c r="A12" s="108">
        <v>2021</v>
      </c>
      <c r="B12" s="108">
        <v>182</v>
      </c>
      <c r="C12" s="109" t="s">
        <v>138</v>
      </c>
      <c r="D12" s="208" t="s">
        <v>139</v>
      </c>
      <c r="E12" s="109" t="s">
        <v>140</v>
      </c>
      <c r="F12" s="209" t="s">
        <v>130</v>
      </c>
      <c r="G12" s="112">
        <v>2.07</v>
      </c>
      <c r="H12" s="112">
        <v>2.07</v>
      </c>
      <c r="I12" s="107" t="s">
        <v>118</v>
      </c>
      <c r="J12" s="112">
        <f t="shared" si="0"/>
        <v>0</v>
      </c>
      <c r="K12" s="210" t="s">
        <v>131</v>
      </c>
      <c r="L12" s="108">
        <v>2021</v>
      </c>
      <c r="M12" s="108">
        <v>3227</v>
      </c>
      <c r="N12" s="109" t="s">
        <v>141</v>
      </c>
      <c r="O12" s="111" t="s">
        <v>133</v>
      </c>
      <c r="P12" s="109" t="s">
        <v>134</v>
      </c>
      <c r="Q12" s="109" t="s">
        <v>134</v>
      </c>
      <c r="R12" s="108">
        <v>4</v>
      </c>
      <c r="S12" s="111" t="s">
        <v>135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2021</v>
      </c>
      <c r="Y12" s="113">
        <v>72</v>
      </c>
      <c r="Z12" s="113">
        <v>0</v>
      </c>
      <c r="AA12" s="114" t="s">
        <v>142</v>
      </c>
      <c r="AB12" s="108">
        <v>824</v>
      </c>
      <c r="AC12" s="109" t="s">
        <v>136</v>
      </c>
      <c r="AD12" s="211" t="s">
        <v>143</v>
      </c>
      <c r="AE12" s="211" t="s">
        <v>136</v>
      </c>
      <c r="AF12" s="212">
        <f t="shared" si="1"/>
        <v>10</v>
      </c>
      <c r="AG12" s="213">
        <f t="shared" si="2"/>
        <v>0</v>
      </c>
      <c r="AH12" s="214">
        <f t="shared" si="3"/>
        <v>0</v>
      </c>
      <c r="AI12" s="215" t="s">
        <v>126</v>
      </c>
    </row>
    <row r="13" spans="1:35" ht="15">
      <c r="A13" s="108">
        <v>2021</v>
      </c>
      <c r="B13" s="108">
        <v>187</v>
      </c>
      <c r="C13" s="109" t="s">
        <v>138</v>
      </c>
      <c r="D13" s="208" t="s">
        <v>144</v>
      </c>
      <c r="E13" s="109" t="s">
        <v>145</v>
      </c>
      <c r="F13" s="209" t="s">
        <v>146</v>
      </c>
      <c r="G13" s="112">
        <v>293.53</v>
      </c>
      <c r="H13" s="112">
        <v>52.93</v>
      </c>
      <c r="I13" s="107" t="s">
        <v>118</v>
      </c>
      <c r="J13" s="112">
        <f t="shared" si="0"/>
        <v>240.59999999999997</v>
      </c>
      <c r="K13" s="210" t="s">
        <v>119</v>
      </c>
      <c r="L13" s="108">
        <v>2021</v>
      </c>
      <c r="M13" s="108">
        <v>3305</v>
      </c>
      <c r="N13" s="109" t="s">
        <v>145</v>
      </c>
      <c r="O13" s="111" t="s">
        <v>147</v>
      </c>
      <c r="P13" s="109" t="s">
        <v>148</v>
      </c>
      <c r="Q13" s="109" t="s">
        <v>148</v>
      </c>
      <c r="R13" s="108" t="s">
        <v>149</v>
      </c>
      <c r="S13" s="111" t="s">
        <v>149</v>
      </c>
      <c r="T13" s="108"/>
      <c r="U13" s="108">
        <v>0</v>
      </c>
      <c r="V13" s="108">
        <v>0</v>
      </c>
      <c r="W13" s="108">
        <v>0</v>
      </c>
      <c r="X13" s="113">
        <v>0</v>
      </c>
      <c r="Y13" s="113">
        <v>0</v>
      </c>
      <c r="Z13" s="113">
        <v>0</v>
      </c>
      <c r="AA13" s="114" t="s">
        <v>150</v>
      </c>
      <c r="AB13" s="108">
        <v>0</v>
      </c>
      <c r="AC13" s="109" t="s">
        <v>150</v>
      </c>
      <c r="AD13" s="211" t="s">
        <v>151</v>
      </c>
      <c r="AE13" s="211" t="s">
        <v>150</v>
      </c>
      <c r="AF13" s="212">
        <f t="shared" si="1"/>
        <v>-13</v>
      </c>
      <c r="AG13" s="213">
        <f t="shared" si="2"/>
        <v>240.59999999999997</v>
      </c>
      <c r="AH13" s="214">
        <f t="shared" si="3"/>
        <v>-3127.7999999999997</v>
      </c>
      <c r="AI13" s="215" t="s">
        <v>126</v>
      </c>
    </row>
    <row r="14" spans="1:35" ht="15">
      <c r="A14" s="108">
        <v>2021</v>
      </c>
      <c r="B14" s="108">
        <v>188</v>
      </c>
      <c r="C14" s="109" t="s">
        <v>138</v>
      </c>
      <c r="D14" s="208" t="s">
        <v>152</v>
      </c>
      <c r="E14" s="109" t="s">
        <v>153</v>
      </c>
      <c r="F14" s="209" t="s">
        <v>154</v>
      </c>
      <c r="G14" s="112">
        <v>2502.19</v>
      </c>
      <c r="H14" s="112">
        <v>0</v>
      </c>
      <c r="I14" s="107" t="s">
        <v>126</v>
      </c>
      <c r="J14" s="112">
        <f t="shared" si="0"/>
        <v>2502.19</v>
      </c>
      <c r="K14" s="210" t="s">
        <v>155</v>
      </c>
      <c r="L14" s="108">
        <v>2021</v>
      </c>
      <c r="M14" s="108">
        <v>3181</v>
      </c>
      <c r="N14" s="109" t="s">
        <v>140</v>
      </c>
      <c r="O14" s="111" t="s">
        <v>156</v>
      </c>
      <c r="P14" s="109" t="s">
        <v>157</v>
      </c>
      <c r="Q14" s="109" t="s">
        <v>158</v>
      </c>
      <c r="R14" s="108">
        <v>9</v>
      </c>
      <c r="S14" s="111" t="s">
        <v>159</v>
      </c>
      <c r="T14" s="108">
        <v>2090603</v>
      </c>
      <c r="U14" s="108">
        <v>9050</v>
      </c>
      <c r="V14" s="108">
        <v>11830</v>
      </c>
      <c r="W14" s="108">
        <v>53</v>
      </c>
      <c r="X14" s="113">
        <v>2021</v>
      </c>
      <c r="Y14" s="113">
        <v>219</v>
      </c>
      <c r="Z14" s="113">
        <v>0</v>
      </c>
      <c r="AA14" s="114" t="s">
        <v>119</v>
      </c>
      <c r="AB14" s="108">
        <v>854</v>
      </c>
      <c r="AC14" s="109" t="s">
        <v>160</v>
      </c>
      <c r="AD14" s="211" t="s">
        <v>161</v>
      </c>
      <c r="AE14" s="211" t="s">
        <v>162</v>
      </c>
      <c r="AF14" s="212">
        <f t="shared" si="1"/>
        <v>56</v>
      </c>
      <c r="AG14" s="213">
        <f t="shared" si="2"/>
        <v>2502.19</v>
      </c>
      <c r="AH14" s="214">
        <f t="shared" si="3"/>
        <v>140122.64</v>
      </c>
      <c r="AI14" s="215" t="s">
        <v>126</v>
      </c>
    </row>
    <row r="15" spans="1:35" ht="15">
      <c r="A15" s="108">
        <v>2021</v>
      </c>
      <c r="B15" s="108">
        <v>188</v>
      </c>
      <c r="C15" s="109" t="s">
        <v>138</v>
      </c>
      <c r="D15" s="208" t="s">
        <v>152</v>
      </c>
      <c r="E15" s="109" t="s">
        <v>153</v>
      </c>
      <c r="F15" s="209" t="s">
        <v>154</v>
      </c>
      <c r="G15" s="112">
        <v>1006.42</v>
      </c>
      <c r="H15" s="112">
        <v>0</v>
      </c>
      <c r="I15" s="107" t="s">
        <v>126</v>
      </c>
      <c r="J15" s="112">
        <f t="shared" si="0"/>
        <v>1006.42</v>
      </c>
      <c r="K15" s="210" t="s">
        <v>155</v>
      </c>
      <c r="L15" s="108">
        <v>2021</v>
      </c>
      <c r="M15" s="108">
        <v>3181</v>
      </c>
      <c r="N15" s="109" t="s">
        <v>140</v>
      </c>
      <c r="O15" s="111" t="s">
        <v>156</v>
      </c>
      <c r="P15" s="109" t="s">
        <v>157</v>
      </c>
      <c r="Q15" s="109" t="s">
        <v>158</v>
      </c>
      <c r="R15" s="108">
        <v>9</v>
      </c>
      <c r="S15" s="111" t="s">
        <v>159</v>
      </c>
      <c r="T15" s="108">
        <v>2090603</v>
      </c>
      <c r="U15" s="108">
        <v>9050</v>
      </c>
      <c r="V15" s="108">
        <v>11830</v>
      </c>
      <c r="W15" s="108">
        <v>58</v>
      </c>
      <c r="X15" s="113">
        <v>2021</v>
      </c>
      <c r="Y15" s="113">
        <v>268</v>
      </c>
      <c r="Z15" s="113">
        <v>0</v>
      </c>
      <c r="AA15" s="114" t="s">
        <v>119</v>
      </c>
      <c r="AB15" s="108">
        <v>855</v>
      </c>
      <c r="AC15" s="109" t="s">
        <v>160</v>
      </c>
      <c r="AD15" s="211" t="s">
        <v>161</v>
      </c>
      <c r="AE15" s="211" t="s">
        <v>162</v>
      </c>
      <c r="AF15" s="212">
        <f t="shared" si="1"/>
        <v>56</v>
      </c>
      <c r="AG15" s="213">
        <f t="shared" si="2"/>
        <v>1006.42</v>
      </c>
      <c r="AH15" s="214">
        <f t="shared" si="3"/>
        <v>56359.52</v>
      </c>
      <c r="AI15" s="215" t="s">
        <v>126</v>
      </c>
    </row>
    <row r="16" spans="1:35" ht="15">
      <c r="A16" s="108">
        <v>2021</v>
      </c>
      <c r="B16" s="108">
        <v>189</v>
      </c>
      <c r="C16" s="109" t="s">
        <v>138</v>
      </c>
      <c r="D16" s="208" t="s">
        <v>163</v>
      </c>
      <c r="E16" s="109" t="s">
        <v>164</v>
      </c>
      <c r="F16" s="209" t="s">
        <v>119</v>
      </c>
      <c r="G16" s="112">
        <v>60</v>
      </c>
      <c r="H16" s="112">
        <v>10.82</v>
      </c>
      <c r="I16" s="107" t="s">
        <v>118</v>
      </c>
      <c r="J16" s="112">
        <f t="shared" si="0"/>
        <v>49.18</v>
      </c>
      <c r="K16" s="210" t="s">
        <v>119</v>
      </c>
      <c r="L16" s="108">
        <v>2021</v>
      </c>
      <c r="M16" s="108">
        <v>3356</v>
      </c>
      <c r="N16" s="109" t="s">
        <v>164</v>
      </c>
      <c r="O16" s="111" t="s">
        <v>165</v>
      </c>
      <c r="P16" s="109" t="s">
        <v>119</v>
      </c>
      <c r="Q16" s="109" t="s">
        <v>166</v>
      </c>
      <c r="R16" s="108" t="s">
        <v>149</v>
      </c>
      <c r="S16" s="111" t="s">
        <v>149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119</v>
      </c>
      <c r="AB16" s="108">
        <v>0</v>
      </c>
      <c r="AC16" s="109" t="s">
        <v>167</v>
      </c>
      <c r="AD16" s="211" t="s">
        <v>167</v>
      </c>
      <c r="AE16" s="211" t="s">
        <v>167</v>
      </c>
      <c r="AF16" s="212">
        <f t="shared" si="1"/>
        <v>0</v>
      </c>
      <c r="AG16" s="213">
        <f t="shared" si="2"/>
        <v>49.18</v>
      </c>
      <c r="AH16" s="214">
        <f t="shared" si="3"/>
        <v>0</v>
      </c>
      <c r="AI16" s="215" t="s">
        <v>126</v>
      </c>
    </row>
    <row r="17" spans="1:35" ht="15">
      <c r="A17" s="108">
        <v>2021</v>
      </c>
      <c r="B17" s="108">
        <v>193</v>
      </c>
      <c r="C17" s="109" t="s">
        <v>142</v>
      </c>
      <c r="D17" s="208" t="s">
        <v>168</v>
      </c>
      <c r="E17" s="109" t="s">
        <v>138</v>
      </c>
      <c r="F17" s="209" t="s">
        <v>169</v>
      </c>
      <c r="G17" s="112">
        <v>1567.67</v>
      </c>
      <c r="H17" s="112">
        <v>0</v>
      </c>
      <c r="I17" s="107" t="s">
        <v>118</v>
      </c>
      <c r="J17" s="112">
        <f t="shared" si="0"/>
        <v>1567.67</v>
      </c>
      <c r="K17" s="210" t="s">
        <v>170</v>
      </c>
      <c r="L17" s="108">
        <v>2021</v>
      </c>
      <c r="M17" s="108">
        <v>3398</v>
      </c>
      <c r="N17" s="109" t="s">
        <v>142</v>
      </c>
      <c r="O17" s="111" t="s">
        <v>133</v>
      </c>
      <c r="P17" s="109" t="s">
        <v>134</v>
      </c>
      <c r="Q17" s="109" t="s">
        <v>134</v>
      </c>
      <c r="R17" s="108">
        <v>1</v>
      </c>
      <c r="S17" s="111" t="s">
        <v>171</v>
      </c>
      <c r="T17" s="108">
        <v>1080203</v>
      </c>
      <c r="U17" s="108">
        <v>2890</v>
      </c>
      <c r="V17" s="108">
        <v>7420</v>
      </c>
      <c r="W17" s="108">
        <v>99</v>
      </c>
      <c r="X17" s="113">
        <v>2021</v>
      </c>
      <c r="Y17" s="113">
        <v>70</v>
      </c>
      <c r="Z17" s="113">
        <v>0</v>
      </c>
      <c r="AA17" s="114" t="s">
        <v>150</v>
      </c>
      <c r="AB17" s="108">
        <v>815</v>
      </c>
      <c r="AC17" s="109" t="s">
        <v>136</v>
      </c>
      <c r="AD17" s="211" t="s">
        <v>172</v>
      </c>
      <c r="AE17" s="211" t="s">
        <v>136</v>
      </c>
      <c r="AF17" s="212">
        <f t="shared" si="1"/>
        <v>31</v>
      </c>
      <c r="AG17" s="213">
        <f t="shared" si="2"/>
        <v>0</v>
      </c>
      <c r="AH17" s="214">
        <f t="shared" si="3"/>
        <v>0</v>
      </c>
      <c r="AI17" s="215" t="s">
        <v>118</v>
      </c>
    </row>
    <row r="18" spans="1:35" ht="15">
      <c r="A18" s="108">
        <v>2021</v>
      </c>
      <c r="B18" s="108">
        <v>193</v>
      </c>
      <c r="C18" s="109" t="s">
        <v>142</v>
      </c>
      <c r="D18" s="208" t="s">
        <v>168</v>
      </c>
      <c r="E18" s="109" t="s">
        <v>138</v>
      </c>
      <c r="F18" s="209" t="s">
        <v>169</v>
      </c>
      <c r="G18" s="112">
        <v>63.33</v>
      </c>
      <c r="H18" s="112">
        <v>0</v>
      </c>
      <c r="I18" s="107" t="s">
        <v>118</v>
      </c>
      <c r="J18" s="112">
        <f t="shared" si="0"/>
        <v>63.33</v>
      </c>
      <c r="K18" s="210" t="s">
        <v>170</v>
      </c>
      <c r="L18" s="108">
        <v>2021</v>
      </c>
      <c r="M18" s="108">
        <v>3398</v>
      </c>
      <c r="N18" s="109" t="s">
        <v>142</v>
      </c>
      <c r="O18" s="111" t="s">
        <v>133</v>
      </c>
      <c r="P18" s="109" t="s">
        <v>134</v>
      </c>
      <c r="Q18" s="109" t="s">
        <v>134</v>
      </c>
      <c r="R18" s="108">
        <v>1</v>
      </c>
      <c r="S18" s="111" t="s">
        <v>171</v>
      </c>
      <c r="T18" s="108">
        <v>1040203</v>
      </c>
      <c r="U18" s="108">
        <v>1570</v>
      </c>
      <c r="V18" s="108">
        <v>2970</v>
      </c>
      <c r="W18" s="108">
        <v>2</v>
      </c>
      <c r="X18" s="113">
        <v>2021</v>
      </c>
      <c r="Y18" s="113">
        <v>68</v>
      </c>
      <c r="Z18" s="113">
        <v>0</v>
      </c>
      <c r="AA18" s="114" t="s">
        <v>150</v>
      </c>
      <c r="AB18" s="108">
        <v>813</v>
      </c>
      <c r="AC18" s="109" t="s">
        <v>136</v>
      </c>
      <c r="AD18" s="211" t="s">
        <v>172</v>
      </c>
      <c r="AE18" s="211" t="s">
        <v>136</v>
      </c>
      <c r="AF18" s="212">
        <f t="shared" si="1"/>
        <v>31</v>
      </c>
      <c r="AG18" s="213">
        <f t="shared" si="2"/>
        <v>0</v>
      </c>
      <c r="AH18" s="214">
        <f t="shared" si="3"/>
        <v>0</v>
      </c>
      <c r="AI18" s="215" t="s">
        <v>118</v>
      </c>
    </row>
    <row r="19" spans="1:35" ht="15">
      <c r="A19" s="108">
        <v>2021</v>
      </c>
      <c r="B19" s="108">
        <v>193</v>
      </c>
      <c r="C19" s="109" t="s">
        <v>142</v>
      </c>
      <c r="D19" s="208" t="s">
        <v>168</v>
      </c>
      <c r="E19" s="109" t="s">
        <v>138</v>
      </c>
      <c r="F19" s="209" t="s">
        <v>169</v>
      </c>
      <c r="G19" s="112">
        <v>56.88</v>
      </c>
      <c r="H19" s="112">
        <v>0</v>
      </c>
      <c r="I19" s="107" t="s">
        <v>118</v>
      </c>
      <c r="J19" s="112">
        <f t="shared" si="0"/>
        <v>56.88</v>
      </c>
      <c r="K19" s="210" t="s">
        <v>170</v>
      </c>
      <c r="L19" s="108">
        <v>2021</v>
      </c>
      <c r="M19" s="108">
        <v>3398</v>
      </c>
      <c r="N19" s="109" t="s">
        <v>142</v>
      </c>
      <c r="O19" s="111" t="s">
        <v>133</v>
      </c>
      <c r="P19" s="109" t="s">
        <v>134</v>
      </c>
      <c r="Q19" s="109" t="s">
        <v>134</v>
      </c>
      <c r="R19" s="108">
        <v>1</v>
      </c>
      <c r="S19" s="111" t="s">
        <v>171</v>
      </c>
      <c r="T19" s="108">
        <v>1100503</v>
      </c>
      <c r="U19" s="108">
        <v>4210</v>
      </c>
      <c r="V19" s="108">
        <v>5180</v>
      </c>
      <c r="W19" s="108">
        <v>99</v>
      </c>
      <c r="X19" s="113">
        <v>2021</v>
      </c>
      <c r="Y19" s="113">
        <v>71</v>
      </c>
      <c r="Z19" s="113">
        <v>0</v>
      </c>
      <c r="AA19" s="114" t="s">
        <v>150</v>
      </c>
      <c r="AB19" s="108">
        <v>816</v>
      </c>
      <c r="AC19" s="109" t="s">
        <v>136</v>
      </c>
      <c r="AD19" s="211" t="s">
        <v>172</v>
      </c>
      <c r="AE19" s="211" t="s">
        <v>136</v>
      </c>
      <c r="AF19" s="212">
        <f t="shared" si="1"/>
        <v>31</v>
      </c>
      <c r="AG19" s="213">
        <f t="shared" si="2"/>
        <v>0</v>
      </c>
      <c r="AH19" s="214">
        <f t="shared" si="3"/>
        <v>0</v>
      </c>
      <c r="AI19" s="215" t="s">
        <v>118</v>
      </c>
    </row>
    <row r="20" spans="1:35" ht="15">
      <c r="A20" s="108">
        <v>2021</v>
      </c>
      <c r="B20" s="108">
        <v>193</v>
      </c>
      <c r="C20" s="109" t="s">
        <v>142</v>
      </c>
      <c r="D20" s="208" t="s">
        <v>168</v>
      </c>
      <c r="E20" s="109" t="s">
        <v>138</v>
      </c>
      <c r="F20" s="209" t="s">
        <v>169</v>
      </c>
      <c r="G20" s="112">
        <v>33.99</v>
      </c>
      <c r="H20" s="112">
        <v>0</v>
      </c>
      <c r="I20" s="107" t="s">
        <v>118</v>
      </c>
      <c r="J20" s="112">
        <f t="shared" si="0"/>
        <v>33.99</v>
      </c>
      <c r="K20" s="210" t="s">
        <v>170</v>
      </c>
      <c r="L20" s="108">
        <v>2021</v>
      </c>
      <c r="M20" s="108">
        <v>3398</v>
      </c>
      <c r="N20" s="109" t="s">
        <v>142</v>
      </c>
      <c r="O20" s="111" t="s">
        <v>133</v>
      </c>
      <c r="P20" s="109" t="s">
        <v>134</v>
      </c>
      <c r="Q20" s="109" t="s">
        <v>134</v>
      </c>
      <c r="R20" s="108">
        <v>1</v>
      </c>
      <c r="S20" s="111" t="s">
        <v>171</v>
      </c>
      <c r="T20" s="108">
        <v>1040103</v>
      </c>
      <c r="U20" s="108">
        <v>1460</v>
      </c>
      <c r="V20" s="108">
        <v>2830</v>
      </c>
      <c r="W20" s="108">
        <v>2</v>
      </c>
      <c r="X20" s="113">
        <v>2021</v>
      </c>
      <c r="Y20" s="113">
        <v>67</v>
      </c>
      <c r="Z20" s="113">
        <v>0</v>
      </c>
      <c r="AA20" s="114" t="s">
        <v>150</v>
      </c>
      <c r="AB20" s="108">
        <v>812</v>
      </c>
      <c r="AC20" s="109" t="s">
        <v>136</v>
      </c>
      <c r="AD20" s="211" t="s">
        <v>172</v>
      </c>
      <c r="AE20" s="211" t="s">
        <v>136</v>
      </c>
      <c r="AF20" s="212">
        <f t="shared" si="1"/>
        <v>31</v>
      </c>
      <c r="AG20" s="213">
        <f t="shared" si="2"/>
        <v>0</v>
      </c>
      <c r="AH20" s="214">
        <f t="shared" si="3"/>
        <v>0</v>
      </c>
      <c r="AI20" s="215" t="s">
        <v>118</v>
      </c>
    </row>
    <row r="21" spans="1:35" ht="15">
      <c r="A21" s="108">
        <v>2021</v>
      </c>
      <c r="B21" s="108">
        <v>193</v>
      </c>
      <c r="C21" s="109" t="s">
        <v>142</v>
      </c>
      <c r="D21" s="208" t="s">
        <v>168</v>
      </c>
      <c r="E21" s="109" t="s">
        <v>138</v>
      </c>
      <c r="F21" s="209" t="s">
        <v>169</v>
      </c>
      <c r="G21" s="112">
        <v>85.08</v>
      </c>
      <c r="H21" s="112">
        <v>0</v>
      </c>
      <c r="I21" s="107" t="s">
        <v>118</v>
      </c>
      <c r="J21" s="112">
        <f t="shared" si="0"/>
        <v>85.08</v>
      </c>
      <c r="K21" s="210" t="s">
        <v>170</v>
      </c>
      <c r="L21" s="108">
        <v>2021</v>
      </c>
      <c r="M21" s="108">
        <v>3398</v>
      </c>
      <c r="N21" s="109" t="s">
        <v>142</v>
      </c>
      <c r="O21" s="111" t="s">
        <v>133</v>
      </c>
      <c r="P21" s="109" t="s">
        <v>134</v>
      </c>
      <c r="Q21" s="109" t="s">
        <v>134</v>
      </c>
      <c r="R21" s="108">
        <v>1</v>
      </c>
      <c r="S21" s="111" t="s">
        <v>171</v>
      </c>
      <c r="T21" s="108">
        <v>1010203</v>
      </c>
      <c r="U21" s="108">
        <v>140</v>
      </c>
      <c r="V21" s="108">
        <v>490</v>
      </c>
      <c r="W21" s="108">
        <v>1</v>
      </c>
      <c r="X21" s="113">
        <v>2021</v>
      </c>
      <c r="Y21" s="113">
        <v>65</v>
      </c>
      <c r="Z21" s="113">
        <v>0</v>
      </c>
      <c r="AA21" s="114" t="s">
        <v>150</v>
      </c>
      <c r="AB21" s="108">
        <v>811</v>
      </c>
      <c r="AC21" s="109" t="s">
        <v>136</v>
      </c>
      <c r="AD21" s="211" t="s">
        <v>172</v>
      </c>
      <c r="AE21" s="211" t="s">
        <v>136</v>
      </c>
      <c r="AF21" s="212">
        <f t="shared" si="1"/>
        <v>31</v>
      </c>
      <c r="AG21" s="213">
        <f t="shared" si="2"/>
        <v>0</v>
      </c>
      <c r="AH21" s="214">
        <f t="shared" si="3"/>
        <v>0</v>
      </c>
      <c r="AI21" s="215" t="s">
        <v>118</v>
      </c>
    </row>
    <row r="22" spans="1:35" ht="15">
      <c r="A22" s="108">
        <v>2021</v>
      </c>
      <c r="B22" s="108">
        <v>193</v>
      </c>
      <c r="C22" s="109" t="s">
        <v>142</v>
      </c>
      <c r="D22" s="208" t="s">
        <v>168</v>
      </c>
      <c r="E22" s="109" t="s">
        <v>138</v>
      </c>
      <c r="F22" s="209" t="s">
        <v>169</v>
      </c>
      <c r="G22" s="112">
        <v>115.41</v>
      </c>
      <c r="H22" s="112">
        <v>0</v>
      </c>
      <c r="I22" s="107" t="s">
        <v>118</v>
      </c>
      <c r="J22" s="112">
        <f t="shared" si="0"/>
        <v>115.41</v>
      </c>
      <c r="K22" s="210" t="s">
        <v>170</v>
      </c>
      <c r="L22" s="108">
        <v>2021</v>
      </c>
      <c r="M22" s="108">
        <v>3398</v>
      </c>
      <c r="N22" s="109" t="s">
        <v>142</v>
      </c>
      <c r="O22" s="111" t="s">
        <v>133</v>
      </c>
      <c r="P22" s="109" t="s">
        <v>134</v>
      </c>
      <c r="Q22" s="109" t="s">
        <v>134</v>
      </c>
      <c r="R22" s="108">
        <v>1</v>
      </c>
      <c r="S22" s="111" t="s">
        <v>171</v>
      </c>
      <c r="T22" s="108">
        <v>1040503</v>
      </c>
      <c r="U22" s="108">
        <v>1900</v>
      </c>
      <c r="V22" s="108">
        <v>3500</v>
      </c>
      <c r="W22" s="108">
        <v>1</v>
      </c>
      <c r="X22" s="113">
        <v>2021</v>
      </c>
      <c r="Y22" s="113">
        <v>69</v>
      </c>
      <c r="Z22" s="113">
        <v>0</v>
      </c>
      <c r="AA22" s="114" t="s">
        <v>150</v>
      </c>
      <c r="AB22" s="108">
        <v>814</v>
      </c>
      <c r="AC22" s="109" t="s">
        <v>136</v>
      </c>
      <c r="AD22" s="211" t="s">
        <v>172</v>
      </c>
      <c r="AE22" s="211" t="s">
        <v>136</v>
      </c>
      <c r="AF22" s="212">
        <f t="shared" si="1"/>
        <v>31</v>
      </c>
      <c r="AG22" s="213">
        <f t="shared" si="2"/>
        <v>0</v>
      </c>
      <c r="AH22" s="214">
        <f t="shared" si="3"/>
        <v>0</v>
      </c>
      <c r="AI22" s="215" t="s">
        <v>118</v>
      </c>
    </row>
    <row r="23" spans="1:35" ht="15">
      <c r="A23" s="108">
        <v>2021</v>
      </c>
      <c r="B23" s="108">
        <v>193</v>
      </c>
      <c r="C23" s="109" t="s">
        <v>142</v>
      </c>
      <c r="D23" s="208" t="s">
        <v>168</v>
      </c>
      <c r="E23" s="109" t="s">
        <v>138</v>
      </c>
      <c r="F23" s="209" t="s">
        <v>169</v>
      </c>
      <c r="G23" s="112">
        <v>344.89</v>
      </c>
      <c r="H23" s="112">
        <v>344.89</v>
      </c>
      <c r="I23" s="107" t="s">
        <v>118</v>
      </c>
      <c r="J23" s="112">
        <f t="shared" si="0"/>
        <v>0</v>
      </c>
      <c r="K23" s="210" t="s">
        <v>170</v>
      </c>
      <c r="L23" s="108">
        <v>2021</v>
      </c>
      <c r="M23" s="108">
        <v>3398</v>
      </c>
      <c r="N23" s="109" t="s">
        <v>142</v>
      </c>
      <c r="O23" s="111" t="s">
        <v>133</v>
      </c>
      <c r="P23" s="109" t="s">
        <v>134</v>
      </c>
      <c r="Q23" s="109" t="s">
        <v>134</v>
      </c>
      <c r="R23" s="108">
        <v>1</v>
      </c>
      <c r="S23" s="111" t="s">
        <v>171</v>
      </c>
      <c r="T23" s="108">
        <v>1080203</v>
      </c>
      <c r="U23" s="108">
        <v>2890</v>
      </c>
      <c r="V23" s="108">
        <v>7420</v>
      </c>
      <c r="W23" s="108">
        <v>99</v>
      </c>
      <c r="X23" s="113">
        <v>2021</v>
      </c>
      <c r="Y23" s="113">
        <v>70</v>
      </c>
      <c r="Z23" s="113">
        <v>0</v>
      </c>
      <c r="AA23" s="114" t="s">
        <v>150</v>
      </c>
      <c r="AB23" s="108">
        <v>821</v>
      </c>
      <c r="AC23" s="109" t="s">
        <v>136</v>
      </c>
      <c r="AD23" s="211" t="s">
        <v>172</v>
      </c>
      <c r="AE23" s="211" t="s">
        <v>136</v>
      </c>
      <c r="AF23" s="212">
        <f t="shared" si="1"/>
        <v>31</v>
      </c>
      <c r="AG23" s="213">
        <f t="shared" si="2"/>
        <v>0</v>
      </c>
      <c r="AH23" s="214">
        <f t="shared" si="3"/>
        <v>0</v>
      </c>
      <c r="AI23" s="215" t="s">
        <v>118</v>
      </c>
    </row>
    <row r="24" spans="1:35" ht="15">
      <c r="A24" s="108">
        <v>2021</v>
      </c>
      <c r="B24" s="108">
        <v>193</v>
      </c>
      <c r="C24" s="109" t="s">
        <v>142</v>
      </c>
      <c r="D24" s="208" t="s">
        <v>168</v>
      </c>
      <c r="E24" s="109" t="s">
        <v>138</v>
      </c>
      <c r="F24" s="209" t="s">
        <v>169</v>
      </c>
      <c r="G24" s="112">
        <v>6.33</v>
      </c>
      <c r="H24" s="112">
        <v>6.33</v>
      </c>
      <c r="I24" s="107" t="s">
        <v>118</v>
      </c>
      <c r="J24" s="112">
        <f t="shared" si="0"/>
        <v>0</v>
      </c>
      <c r="K24" s="210" t="s">
        <v>170</v>
      </c>
      <c r="L24" s="108">
        <v>2021</v>
      </c>
      <c r="M24" s="108">
        <v>3398</v>
      </c>
      <c r="N24" s="109" t="s">
        <v>142</v>
      </c>
      <c r="O24" s="111" t="s">
        <v>133</v>
      </c>
      <c r="P24" s="109" t="s">
        <v>134</v>
      </c>
      <c r="Q24" s="109" t="s">
        <v>134</v>
      </c>
      <c r="R24" s="108">
        <v>1</v>
      </c>
      <c r="S24" s="111" t="s">
        <v>171</v>
      </c>
      <c r="T24" s="108">
        <v>1040203</v>
      </c>
      <c r="U24" s="108">
        <v>1570</v>
      </c>
      <c r="V24" s="108">
        <v>2970</v>
      </c>
      <c r="W24" s="108">
        <v>2</v>
      </c>
      <c r="X24" s="113">
        <v>2021</v>
      </c>
      <c r="Y24" s="113">
        <v>68</v>
      </c>
      <c r="Z24" s="113">
        <v>0</v>
      </c>
      <c r="AA24" s="114" t="s">
        <v>150</v>
      </c>
      <c r="AB24" s="108">
        <v>819</v>
      </c>
      <c r="AC24" s="109" t="s">
        <v>136</v>
      </c>
      <c r="AD24" s="211" t="s">
        <v>172</v>
      </c>
      <c r="AE24" s="211" t="s">
        <v>136</v>
      </c>
      <c r="AF24" s="212">
        <f t="shared" si="1"/>
        <v>31</v>
      </c>
      <c r="AG24" s="213">
        <f t="shared" si="2"/>
        <v>0</v>
      </c>
      <c r="AH24" s="214">
        <f t="shared" si="3"/>
        <v>0</v>
      </c>
      <c r="AI24" s="215" t="s">
        <v>118</v>
      </c>
    </row>
    <row r="25" spans="1:35" ht="15">
      <c r="A25" s="108">
        <v>2021</v>
      </c>
      <c r="B25" s="108">
        <v>193</v>
      </c>
      <c r="C25" s="109" t="s">
        <v>142</v>
      </c>
      <c r="D25" s="208" t="s">
        <v>168</v>
      </c>
      <c r="E25" s="109" t="s">
        <v>138</v>
      </c>
      <c r="F25" s="209" t="s">
        <v>169</v>
      </c>
      <c r="G25" s="112">
        <v>12.51</v>
      </c>
      <c r="H25" s="112">
        <v>12.51</v>
      </c>
      <c r="I25" s="107" t="s">
        <v>118</v>
      </c>
      <c r="J25" s="112">
        <f t="shared" si="0"/>
        <v>0</v>
      </c>
      <c r="K25" s="210" t="s">
        <v>170</v>
      </c>
      <c r="L25" s="108">
        <v>2021</v>
      </c>
      <c r="M25" s="108">
        <v>3398</v>
      </c>
      <c r="N25" s="109" t="s">
        <v>142</v>
      </c>
      <c r="O25" s="111" t="s">
        <v>133</v>
      </c>
      <c r="P25" s="109" t="s">
        <v>134</v>
      </c>
      <c r="Q25" s="109" t="s">
        <v>134</v>
      </c>
      <c r="R25" s="108">
        <v>1</v>
      </c>
      <c r="S25" s="111" t="s">
        <v>171</v>
      </c>
      <c r="T25" s="108">
        <v>1100503</v>
      </c>
      <c r="U25" s="108">
        <v>4210</v>
      </c>
      <c r="V25" s="108">
        <v>5180</v>
      </c>
      <c r="W25" s="108">
        <v>99</v>
      </c>
      <c r="X25" s="113">
        <v>2021</v>
      </c>
      <c r="Y25" s="113">
        <v>71</v>
      </c>
      <c r="Z25" s="113">
        <v>0</v>
      </c>
      <c r="AA25" s="114" t="s">
        <v>150</v>
      </c>
      <c r="AB25" s="108">
        <v>822</v>
      </c>
      <c r="AC25" s="109" t="s">
        <v>136</v>
      </c>
      <c r="AD25" s="211" t="s">
        <v>172</v>
      </c>
      <c r="AE25" s="211" t="s">
        <v>136</v>
      </c>
      <c r="AF25" s="212">
        <f t="shared" si="1"/>
        <v>31</v>
      </c>
      <c r="AG25" s="213">
        <f t="shared" si="2"/>
        <v>0</v>
      </c>
      <c r="AH25" s="214">
        <f t="shared" si="3"/>
        <v>0</v>
      </c>
      <c r="AI25" s="215" t="s">
        <v>118</v>
      </c>
    </row>
    <row r="26" spans="1:35" ht="15">
      <c r="A26" s="108">
        <v>2021</v>
      </c>
      <c r="B26" s="108">
        <v>193</v>
      </c>
      <c r="C26" s="109" t="s">
        <v>142</v>
      </c>
      <c r="D26" s="208" t="s">
        <v>168</v>
      </c>
      <c r="E26" s="109" t="s">
        <v>138</v>
      </c>
      <c r="F26" s="209" t="s">
        <v>169</v>
      </c>
      <c r="G26" s="112">
        <v>3.4</v>
      </c>
      <c r="H26" s="112">
        <v>3.4</v>
      </c>
      <c r="I26" s="107" t="s">
        <v>118</v>
      </c>
      <c r="J26" s="112">
        <f t="shared" si="0"/>
        <v>0</v>
      </c>
      <c r="K26" s="210" t="s">
        <v>170</v>
      </c>
      <c r="L26" s="108">
        <v>2021</v>
      </c>
      <c r="M26" s="108">
        <v>3398</v>
      </c>
      <c r="N26" s="109" t="s">
        <v>142</v>
      </c>
      <c r="O26" s="111" t="s">
        <v>133</v>
      </c>
      <c r="P26" s="109" t="s">
        <v>134</v>
      </c>
      <c r="Q26" s="109" t="s">
        <v>134</v>
      </c>
      <c r="R26" s="108">
        <v>1</v>
      </c>
      <c r="S26" s="111" t="s">
        <v>171</v>
      </c>
      <c r="T26" s="108">
        <v>1040103</v>
      </c>
      <c r="U26" s="108">
        <v>1460</v>
      </c>
      <c r="V26" s="108">
        <v>2830</v>
      </c>
      <c r="W26" s="108">
        <v>2</v>
      </c>
      <c r="X26" s="113">
        <v>2021</v>
      </c>
      <c r="Y26" s="113">
        <v>67</v>
      </c>
      <c r="Z26" s="113">
        <v>0</v>
      </c>
      <c r="AA26" s="114" t="s">
        <v>150</v>
      </c>
      <c r="AB26" s="108">
        <v>818</v>
      </c>
      <c r="AC26" s="109" t="s">
        <v>136</v>
      </c>
      <c r="AD26" s="211" t="s">
        <v>172</v>
      </c>
      <c r="AE26" s="211" t="s">
        <v>136</v>
      </c>
      <c r="AF26" s="212">
        <f t="shared" si="1"/>
        <v>31</v>
      </c>
      <c r="AG26" s="213">
        <f t="shared" si="2"/>
        <v>0</v>
      </c>
      <c r="AH26" s="214">
        <f t="shared" si="3"/>
        <v>0</v>
      </c>
      <c r="AI26" s="215" t="s">
        <v>118</v>
      </c>
    </row>
    <row r="27" spans="1:35" ht="15">
      <c r="A27" s="108">
        <v>2021</v>
      </c>
      <c r="B27" s="108">
        <v>193</v>
      </c>
      <c r="C27" s="109" t="s">
        <v>142</v>
      </c>
      <c r="D27" s="208" t="s">
        <v>168</v>
      </c>
      <c r="E27" s="109" t="s">
        <v>138</v>
      </c>
      <c r="F27" s="209" t="s">
        <v>169</v>
      </c>
      <c r="G27" s="112">
        <v>18.72</v>
      </c>
      <c r="H27" s="112">
        <v>18.72</v>
      </c>
      <c r="I27" s="107" t="s">
        <v>118</v>
      </c>
      <c r="J27" s="112">
        <f t="shared" si="0"/>
        <v>0</v>
      </c>
      <c r="K27" s="210" t="s">
        <v>170</v>
      </c>
      <c r="L27" s="108">
        <v>2021</v>
      </c>
      <c r="M27" s="108">
        <v>3398</v>
      </c>
      <c r="N27" s="109" t="s">
        <v>142</v>
      </c>
      <c r="O27" s="111" t="s">
        <v>133</v>
      </c>
      <c r="P27" s="109" t="s">
        <v>134</v>
      </c>
      <c r="Q27" s="109" t="s">
        <v>134</v>
      </c>
      <c r="R27" s="108">
        <v>1</v>
      </c>
      <c r="S27" s="111" t="s">
        <v>171</v>
      </c>
      <c r="T27" s="108">
        <v>1010203</v>
      </c>
      <c r="U27" s="108">
        <v>140</v>
      </c>
      <c r="V27" s="108">
        <v>490</v>
      </c>
      <c r="W27" s="108">
        <v>1</v>
      </c>
      <c r="X27" s="113">
        <v>2021</v>
      </c>
      <c r="Y27" s="113">
        <v>65</v>
      </c>
      <c r="Z27" s="113">
        <v>0</v>
      </c>
      <c r="AA27" s="114" t="s">
        <v>150</v>
      </c>
      <c r="AB27" s="108">
        <v>817</v>
      </c>
      <c r="AC27" s="109" t="s">
        <v>136</v>
      </c>
      <c r="AD27" s="211" t="s">
        <v>172</v>
      </c>
      <c r="AE27" s="211" t="s">
        <v>136</v>
      </c>
      <c r="AF27" s="212">
        <f t="shared" si="1"/>
        <v>31</v>
      </c>
      <c r="AG27" s="213">
        <f t="shared" si="2"/>
        <v>0</v>
      </c>
      <c r="AH27" s="214">
        <f t="shared" si="3"/>
        <v>0</v>
      </c>
      <c r="AI27" s="215" t="s">
        <v>118</v>
      </c>
    </row>
    <row r="28" spans="1:35" ht="15">
      <c r="A28" s="108">
        <v>2021</v>
      </c>
      <c r="B28" s="108">
        <v>193</v>
      </c>
      <c r="C28" s="109" t="s">
        <v>142</v>
      </c>
      <c r="D28" s="208" t="s">
        <v>168</v>
      </c>
      <c r="E28" s="109" t="s">
        <v>138</v>
      </c>
      <c r="F28" s="209" t="s">
        <v>169</v>
      </c>
      <c r="G28" s="112">
        <v>11.54</v>
      </c>
      <c r="H28" s="112">
        <v>11.54</v>
      </c>
      <c r="I28" s="107" t="s">
        <v>118</v>
      </c>
      <c r="J28" s="112">
        <f t="shared" si="0"/>
        <v>0</v>
      </c>
      <c r="K28" s="210" t="s">
        <v>170</v>
      </c>
      <c r="L28" s="108">
        <v>2021</v>
      </c>
      <c r="M28" s="108">
        <v>3398</v>
      </c>
      <c r="N28" s="109" t="s">
        <v>142</v>
      </c>
      <c r="O28" s="111" t="s">
        <v>133</v>
      </c>
      <c r="P28" s="109" t="s">
        <v>134</v>
      </c>
      <c r="Q28" s="109" t="s">
        <v>134</v>
      </c>
      <c r="R28" s="108">
        <v>1</v>
      </c>
      <c r="S28" s="111" t="s">
        <v>171</v>
      </c>
      <c r="T28" s="108">
        <v>1040503</v>
      </c>
      <c r="U28" s="108">
        <v>1900</v>
      </c>
      <c r="V28" s="108">
        <v>3500</v>
      </c>
      <c r="W28" s="108">
        <v>1</v>
      </c>
      <c r="X28" s="113">
        <v>2021</v>
      </c>
      <c r="Y28" s="113">
        <v>69</v>
      </c>
      <c r="Z28" s="113">
        <v>0</v>
      </c>
      <c r="AA28" s="114" t="s">
        <v>150</v>
      </c>
      <c r="AB28" s="108">
        <v>820</v>
      </c>
      <c r="AC28" s="109" t="s">
        <v>136</v>
      </c>
      <c r="AD28" s="211" t="s">
        <v>172</v>
      </c>
      <c r="AE28" s="211" t="s">
        <v>136</v>
      </c>
      <c r="AF28" s="212">
        <f t="shared" si="1"/>
        <v>31</v>
      </c>
      <c r="AG28" s="213">
        <f t="shared" si="2"/>
        <v>0</v>
      </c>
      <c r="AH28" s="214">
        <f t="shared" si="3"/>
        <v>0</v>
      </c>
      <c r="AI28" s="215" t="s">
        <v>118</v>
      </c>
    </row>
    <row r="29" spans="1:35" ht="15">
      <c r="A29" s="108">
        <v>2021</v>
      </c>
      <c r="B29" s="108">
        <v>194</v>
      </c>
      <c r="C29" s="109" t="s">
        <v>150</v>
      </c>
      <c r="D29" s="208" t="s">
        <v>173</v>
      </c>
      <c r="E29" s="109" t="s">
        <v>174</v>
      </c>
      <c r="F29" s="209" t="s">
        <v>175</v>
      </c>
      <c r="G29" s="112">
        <v>363.46</v>
      </c>
      <c r="H29" s="112">
        <v>65.54</v>
      </c>
      <c r="I29" s="107" t="s">
        <v>118</v>
      </c>
      <c r="J29" s="112">
        <f t="shared" si="0"/>
        <v>297.91999999999996</v>
      </c>
      <c r="K29" s="210" t="s">
        <v>176</v>
      </c>
      <c r="L29" s="108">
        <v>2021</v>
      </c>
      <c r="M29" s="108">
        <v>3431</v>
      </c>
      <c r="N29" s="109" t="s">
        <v>177</v>
      </c>
      <c r="O29" s="111" t="s">
        <v>178</v>
      </c>
      <c r="P29" s="109" t="s">
        <v>179</v>
      </c>
      <c r="Q29" s="109" t="s">
        <v>180</v>
      </c>
      <c r="R29" s="108">
        <v>8</v>
      </c>
      <c r="S29" s="111" t="s">
        <v>181</v>
      </c>
      <c r="T29" s="108">
        <v>1080203</v>
      </c>
      <c r="U29" s="108">
        <v>2890</v>
      </c>
      <c r="V29" s="108">
        <v>7420</v>
      </c>
      <c r="W29" s="108">
        <v>99</v>
      </c>
      <c r="X29" s="113">
        <v>2021</v>
      </c>
      <c r="Y29" s="113">
        <v>165</v>
      </c>
      <c r="Z29" s="113">
        <v>0</v>
      </c>
      <c r="AA29" s="114" t="s">
        <v>150</v>
      </c>
      <c r="AB29" s="108">
        <v>660</v>
      </c>
      <c r="AC29" s="109" t="s">
        <v>150</v>
      </c>
      <c r="AD29" s="211" t="s">
        <v>182</v>
      </c>
      <c r="AE29" s="211" t="s">
        <v>183</v>
      </c>
      <c r="AF29" s="212">
        <f t="shared" si="1"/>
        <v>-27</v>
      </c>
      <c r="AG29" s="213">
        <f t="shared" si="2"/>
        <v>297.91999999999996</v>
      </c>
      <c r="AH29" s="214">
        <f t="shared" si="3"/>
        <v>-8043.839999999999</v>
      </c>
      <c r="AI29" s="215" t="s">
        <v>126</v>
      </c>
    </row>
    <row r="30" spans="1:35" ht="15">
      <c r="A30" s="108">
        <v>2021</v>
      </c>
      <c r="B30" s="108">
        <v>195</v>
      </c>
      <c r="C30" s="109" t="s">
        <v>150</v>
      </c>
      <c r="D30" s="208" t="s">
        <v>184</v>
      </c>
      <c r="E30" s="109" t="s">
        <v>174</v>
      </c>
      <c r="F30" s="209" t="s">
        <v>185</v>
      </c>
      <c r="G30" s="112">
        <v>14258.49</v>
      </c>
      <c r="H30" s="112">
        <v>0</v>
      </c>
      <c r="I30" s="107" t="s">
        <v>118</v>
      </c>
      <c r="J30" s="112">
        <f t="shared" si="0"/>
        <v>14258.49</v>
      </c>
      <c r="K30" s="210" t="s">
        <v>186</v>
      </c>
      <c r="L30" s="108">
        <v>2021</v>
      </c>
      <c r="M30" s="108">
        <v>3532</v>
      </c>
      <c r="N30" s="109" t="s">
        <v>187</v>
      </c>
      <c r="O30" s="111" t="s">
        <v>188</v>
      </c>
      <c r="P30" s="109" t="s">
        <v>189</v>
      </c>
      <c r="Q30" s="109" t="s">
        <v>189</v>
      </c>
      <c r="R30" s="108">
        <v>8</v>
      </c>
      <c r="S30" s="111" t="s">
        <v>181</v>
      </c>
      <c r="T30" s="108">
        <v>2080103</v>
      </c>
      <c r="U30" s="108">
        <v>8250</v>
      </c>
      <c r="V30" s="108">
        <v>9400</v>
      </c>
      <c r="W30" s="108">
        <v>99</v>
      </c>
      <c r="X30" s="113">
        <v>2021</v>
      </c>
      <c r="Y30" s="113">
        <v>143</v>
      </c>
      <c r="Z30" s="113">
        <v>0</v>
      </c>
      <c r="AA30" s="114" t="s">
        <v>119</v>
      </c>
      <c r="AB30" s="108">
        <v>659</v>
      </c>
      <c r="AC30" s="109" t="s">
        <v>150</v>
      </c>
      <c r="AD30" s="211" t="s">
        <v>190</v>
      </c>
      <c r="AE30" s="211" t="s">
        <v>162</v>
      </c>
      <c r="AF30" s="212">
        <f t="shared" si="1"/>
        <v>42</v>
      </c>
      <c r="AG30" s="213">
        <f t="shared" si="2"/>
        <v>0</v>
      </c>
      <c r="AH30" s="214">
        <f t="shared" si="3"/>
        <v>0</v>
      </c>
      <c r="AI30" s="215" t="s">
        <v>118</v>
      </c>
    </row>
    <row r="31" spans="1:35" ht="15">
      <c r="A31" s="108">
        <v>2021</v>
      </c>
      <c r="B31" s="108">
        <v>195</v>
      </c>
      <c r="C31" s="109" t="s">
        <v>150</v>
      </c>
      <c r="D31" s="208" t="s">
        <v>184</v>
      </c>
      <c r="E31" s="109" t="s">
        <v>174</v>
      </c>
      <c r="F31" s="209" t="s">
        <v>185</v>
      </c>
      <c r="G31" s="112">
        <v>3374.88</v>
      </c>
      <c r="H31" s="112">
        <v>3374.88</v>
      </c>
      <c r="I31" s="107" t="s">
        <v>118</v>
      </c>
      <c r="J31" s="112">
        <f t="shared" si="0"/>
        <v>0</v>
      </c>
      <c r="K31" s="210" t="s">
        <v>186</v>
      </c>
      <c r="L31" s="108">
        <v>2021</v>
      </c>
      <c r="M31" s="108">
        <v>3532</v>
      </c>
      <c r="N31" s="109" t="s">
        <v>187</v>
      </c>
      <c r="O31" s="111" t="s">
        <v>188</v>
      </c>
      <c r="P31" s="109" t="s">
        <v>189</v>
      </c>
      <c r="Q31" s="109" t="s">
        <v>189</v>
      </c>
      <c r="R31" s="108">
        <v>8</v>
      </c>
      <c r="S31" s="111" t="s">
        <v>181</v>
      </c>
      <c r="T31" s="108">
        <v>2080103</v>
      </c>
      <c r="U31" s="108">
        <v>8250</v>
      </c>
      <c r="V31" s="108">
        <v>9400</v>
      </c>
      <c r="W31" s="108">
        <v>99</v>
      </c>
      <c r="X31" s="113">
        <v>2021</v>
      </c>
      <c r="Y31" s="113">
        <v>143</v>
      </c>
      <c r="Z31" s="113">
        <v>0</v>
      </c>
      <c r="AA31" s="114" t="s">
        <v>119</v>
      </c>
      <c r="AB31" s="108">
        <v>845</v>
      </c>
      <c r="AC31" s="109" t="s">
        <v>150</v>
      </c>
      <c r="AD31" s="211" t="s">
        <v>190</v>
      </c>
      <c r="AE31" s="211" t="s">
        <v>162</v>
      </c>
      <c r="AF31" s="212">
        <f t="shared" si="1"/>
        <v>42</v>
      </c>
      <c r="AG31" s="213">
        <f t="shared" si="2"/>
        <v>0</v>
      </c>
      <c r="AH31" s="214">
        <f t="shared" si="3"/>
        <v>0</v>
      </c>
      <c r="AI31" s="215" t="s">
        <v>118</v>
      </c>
    </row>
    <row r="32" spans="1:35" ht="15">
      <c r="A32" s="108">
        <v>2021</v>
      </c>
      <c r="B32" s="108">
        <v>196</v>
      </c>
      <c r="C32" s="109" t="s">
        <v>150</v>
      </c>
      <c r="D32" s="208" t="s">
        <v>191</v>
      </c>
      <c r="E32" s="109" t="s">
        <v>192</v>
      </c>
      <c r="F32" s="209" t="s">
        <v>193</v>
      </c>
      <c r="G32" s="112">
        <v>244</v>
      </c>
      <c r="H32" s="112">
        <v>44</v>
      </c>
      <c r="I32" s="107" t="s">
        <v>118</v>
      </c>
      <c r="J32" s="112">
        <f t="shared" si="0"/>
        <v>200</v>
      </c>
      <c r="K32" s="210" t="s">
        <v>194</v>
      </c>
      <c r="L32" s="108">
        <v>2021</v>
      </c>
      <c r="M32" s="108">
        <v>3533</v>
      </c>
      <c r="N32" s="109" t="s">
        <v>187</v>
      </c>
      <c r="O32" s="111" t="s">
        <v>195</v>
      </c>
      <c r="P32" s="109" t="s">
        <v>196</v>
      </c>
      <c r="Q32" s="109" t="s">
        <v>196</v>
      </c>
      <c r="R32" s="108">
        <v>1</v>
      </c>
      <c r="S32" s="111" t="s">
        <v>171</v>
      </c>
      <c r="T32" s="108">
        <v>1010203</v>
      </c>
      <c r="U32" s="108">
        <v>140</v>
      </c>
      <c r="V32" s="108">
        <v>490</v>
      </c>
      <c r="W32" s="108">
        <v>1</v>
      </c>
      <c r="X32" s="113">
        <v>2021</v>
      </c>
      <c r="Y32" s="113">
        <v>3</v>
      </c>
      <c r="Z32" s="113">
        <v>0</v>
      </c>
      <c r="AA32" s="114" t="s">
        <v>150</v>
      </c>
      <c r="AB32" s="108">
        <v>658</v>
      </c>
      <c r="AC32" s="109" t="s">
        <v>150</v>
      </c>
      <c r="AD32" s="211" t="s">
        <v>197</v>
      </c>
      <c r="AE32" s="211" t="s">
        <v>183</v>
      </c>
      <c r="AF32" s="212">
        <f t="shared" si="1"/>
        <v>-39</v>
      </c>
      <c r="AG32" s="213">
        <f t="shared" si="2"/>
        <v>200</v>
      </c>
      <c r="AH32" s="214">
        <f t="shared" si="3"/>
        <v>-7800</v>
      </c>
      <c r="AI32" s="215" t="s">
        <v>126</v>
      </c>
    </row>
    <row r="33" spans="1:35" ht="15">
      <c r="A33" s="108">
        <v>2021</v>
      </c>
      <c r="B33" s="108">
        <v>197</v>
      </c>
      <c r="C33" s="109" t="s">
        <v>150</v>
      </c>
      <c r="D33" s="208" t="s">
        <v>198</v>
      </c>
      <c r="E33" s="109" t="s">
        <v>199</v>
      </c>
      <c r="F33" s="209" t="s">
        <v>200</v>
      </c>
      <c r="G33" s="112">
        <v>199.46</v>
      </c>
      <c r="H33" s="112">
        <v>35.97</v>
      </c>
      <c r="I33" s="107" t="s">
        <v>118</v>
      </c>
      <c r="J33" s="112">
        <f t="shared" si="0"/>
        <v>163.49</v>
      </c>
      <c r="K33" s="210" t="s">
        <v>201</v>
      </c>
      <c r="L33" s="108">
        <v>2021</v>
      </c>
      <c r="M33" s="108">
        <v>3430</v>
      </c>
      <c r="N33" s="109" t="s">
        <v>177</v>
      </c>
      <c r="O33" s="111" t="s">
        <v>202</v>
      </c>
      <c r="P33" s="109" t="s">
        <v>203</v>
      </c>
      <c r="Q33" s="109" t="s">
        <v>203</v>
      </c>
      <c r="R33" s="108">
        <v>1</v>
      </c>
      <c r="S33" s="111" t="s">
        <v>171</v>
      </c>
      <c r="T33" s="108">
        <v>1010202</v>
      </c>
      <c r="U33" s="108">
        <v>130</v>
      </c>
      <c r="V33" s="108">
        <v>490</v>
      </c>
      <c r="W33" s="108">
        <v>99</v>
      </c>
      <c r="X33" s="113">
        <v>2021</v>
      </c>
      <c r="Y33" s="113">
        <v>178</v>
      </c>
      <c r="Z33" s="113">
        <v>0</v>
      </c>
      <c r="AA33" s="114" t="s">
        <v>150</v>
      </c>
      <c r="AB33" s="108">
        <v>661</v>
      </c>
      <c r="AC33" s="109" t="s">
        <v>150</v>
      </c>
      <c r="AD33" s="211" t="s">
        <v>204</v>
      </c>
      <c r="AE33" s="211" t="s">
        <v>183</v>
      </c>
      <c r="AF33" s="212">
        <f t="shared" si="1"/>
        <v>-30</v>
      </c>
      <c r="AG33" s="213">
        <f t="shared" si="2"/>
        <v>163.49</v>
      </c>
      <c r="AH33" s="214">
        <f t="shared" si="3"/>
        <v>-4904.700000000001</v>
      </c>
      <c r="AI33" s="215" t="s">
        <v>126</v>
      </c>
    </row>
    <row r="34" spans="1:35" ht="15">
      <c r="A34" s="108">
        <v>2021</v>
      </c>
      <c r="B34" s="108">
        <v>198</v>
      </c>
      <c r="C34" s="109" t="s">
        <v>150</v>
      </c>
      <c r="D34" s="208" t="s">
        <v>205</v>
      </c>
      <c r="E34" s="109" t="s">
        <v>138</v>
      </c>
      <c r="F34" s="209" t="s">
        <v>200</v>
      </c>
      <c r="G34" s="112">
        <v>190.31</v>
      </c>
      <c r="H34" s="112">
        <v>34.32</v>
      </c>
      <c r="I34" s="107" t="s">
        <v>118</v>
      </c>
      <c r="J34" s="112">
        <f t="shared" si="0"/>
        <v>155.99</v>
      </c>
      <c r="K34" s="210" t="s">
        <v>201</v>
      </c>
      <c r="L34" s="108">
        <v>2021</v>
      </c>
      <c r="M34" s="108">
        <v>3432</v>
      </c>
      <c r="N34" s="109" t="s">
        <v>177</v>
      </c>
      <c r="O34" s="111" t="s">
        <v>202</v>
      </c>
      <c r="P34" s="109" t="s">
        <v>203</v>
      </c>
      <c r="Q34" s="109" t="s">
        <v>203</v>
      </c>
      <c r="R34" s="108">
        <v>1</v>
      </c>
      <c r="S34" s="111" t="s">
        <v>171</v>
      </c>
      <c r="T34" s="108">
        <v>1010202</v>
      </c>
      <c r="U34" s="108">
        <v>130</v>
      </c>
      <c r="V34" s="108">
        <v>490</v>
      </c>
      <c r="W34" s="108">
        <v>99</v>
      </c>
      <c r="X34" s="113">
        <v>2021</v>
      </c>
      <c r="Y34" s="113">
        <v>178</v>
      </c>
      <c r="Z34" s="113">
        <v>0</v>
      </c>
      <c r="AA34" s="114" t="s">
        <v>150</v>
      </c>
      <c r="AB34" s="108">
        <v>661</v>
      </c>
      <c r="AC34" s="109" t="s">
        <v>150</v>
      </c>
      <c r="AD34" s="211" t="s">
        <v>206</v>
      </c>
      <c r="AE34" s="211" t="s">
        <v>183</v>
      </c>
      <c r="AF34" s="212">
        <f t="shared" si="1"/>
        <v>-35</v>
      </c>
      <c r="AG34" s="213">
        <f t="shared" si="2"/>
        <v>155.99</v>
      </c>
      <c r="AH34" s="214">
        <f t="shared" si="3"/>
        <v>-5459.650000000001</v>
      </c>
      <c r="AI34" s="215" t="s">
        <v>126</v>
      </c>
    </row>
    <row r="35" spans="1:35" ht="15">
      <c r="A35" s="108">
        <v>2021</v>
      </c>
      <c r="B35" s="108">
        <v>199</v>
      </c>
      <c r="C35" s="109" t="s">
        <v>150</v>
      </c>
      <c r="D35" s="208" t="s">
        <v>207</v>
      </c>
      <c r="E35" s="109" t="s">
        <v>208</v>
      </c>
      <c r="F35" s="209" t="s">
        <v>209</v>
      </c>
      <c r="G35" s="112">
        <v>1039.5</v>
      </c>
      <c r="H35" s="112">
        <v>0</v>
      </c>
      <c r="I35" s="107" t="s">
        <v>126</v>
      </c>
      <c r="J35" s="112">
        <f t="shared" si="0"/>
        <v>1039.5</v>
      </c>
      <c r="K35" s="210" t="s">
        <v>210</v>
      </c>
      <c r="L35" s="108">
        <v>2021</v>
      </c>
      <c r="M35" s="108">
        <v>3526</v>
      </c>
      <c r="N35" s="109" t="s">
        <v>192</v>
      </c>
      <c r="O35" s="111" t="s">
        <v>211</v>
      </c>
      <c r="P35" s="109" t="s">
        <v>212</v>
      </c>
      <c r="Q35" s="109" t="s">
        <v>213</v>
      </c>
      <c r="R35" s="108">
        <v>1</v>
      </c>
      <c r="S35" s="111" t="s">
        <v>171</v>
      </c>
      <c r="T35" s="108">
        <v>1010603</v>
      </c>
      <c r="U35" s="108">
        <v>580</v>
      </c>
      <c r="V35" s="108">
        <v>770</v>
      </c>
      <c r="W35" s="108">
        <v>99</v>
      </c>
      <c r="X35" s="113">
        <v>2021</v>
      </c>
      <c r="Y35" s="113">
        <v>106</v>
      </c>
      <c r="Z35" s="113">
        <v>0</v>
      </c>
      <c r="AA35" s="114" t="s">
        <v>150</v>
      </c>
      <c r="AB35" s="108">
        <v>702</v>
      </c>
      <c r="AC35" s="109" t="s">
        <v>172</v>
      </c>
      <c r="AD35" s="211" t="s">
        <v>214</v>
      </c>
      <c r="AE35" s="211" t="s">
        <v>215</v>
      </c>
      <c r="AF35" s="212">
        <f t="shared" si="1"/>
        <v>-37</v>
      </c>
      <c r="AG35" s="213">
        <f t="shared" si="2"/>
        <v>1039.5</v>
      </c>
      <c r="AH35" s="214">
        <f t="shared" si="3"/>
        <v>-38461.5</v>
      </c>
      <c r="AI35" s="215" t="s">
        <v>126</v>
      </c>
    </row>
    <row r="36" spans="1:35" ht="15">
      <c r="A36" s="108">
        <v>2021</v>
      </c>
      <c r="B36" s="108">
        <v>200</v>
      </c>
      <c r="C36" s="109" t="s">
        <v>150</v>
      </c>
      <c r="D36" s="208" t="s">
        <v>216</v>
      </c>
      <c r="E36" s="109" t="s">
        <v>208</v>
      </c>
      <c r="F36" s="209" t="s">
        <v>119</v>
      </c>
      <c r="G36" s="112">
        <v>793.52</v>
      </c>
      <c r="H36" s="112">
        <v>30.52</v>
      </c>
      <c r="I36" s="107" t="s">
        <v>118</v>
      </c>
      <c r="J36" s="112">
        <f t="shared" si="0"/>
        <v>763</v>
      </c>
      <c r="K36" s="210" t="s">
        <v>217</v>
      </c>
      <c r="L36" s="108">
        <v>2021</v>
      </c>
      <c r="M36" s="108">
        <v>3527</v>
      </c>
      <c r="N36" s="109" t="s">
        <v>192</v>
      </c>
      <c r="O36" s="111" t="s">
        <v>218</v>
      </c>
      <c r="P36" s="109" t="s">
        <v>219</v>
      </c>
      <c r="Q36" s="109" t="s">
        <v>220</v>
      </c>
      <c r="R36" s="108">
        <v>4</v>
      </c>
      <c r="S36" s="111" t="s">
        <v>135</v>
      </c>
      <c r="T36" s="108">
        <v>1040503</v>
      </c>
      <c r="U36" s="108">
        <v>1900</v>
      </c>
      <c r="V36" s="108">
        <v>3500</v>
      </c>
      <c r="W36" s="108">
        <v>6</v>
      </c>
      <c r="X36" s="113">
        <v>2021</v>
      </c>
      <c r="Y36" s="113">
        <v>247</v>
      </c>
      <c r="Z36" s="113">
        <v>0</v>
      </c>
      <c r="AA36" s="114" t="s">
        <v>150</v>
      </c>
      <c r="AB36" s="108">
        <v>666</v>
      </c>
      <c r="AC36" s="109" t="s">
        <v>150</v>
      </c>
      <c r="AD36" s="211" t="s">
        <v>190</v>
      </c>
      <c r="AE36" s="211" t="s">
        <v>183</v>
      </c>
      <c r="AF36" s="212">
        <f t="shared" si="1"/>
        <v>-7</v>
      </c>
      <c r="AG36" s="213">
        <f t="shared" si="2"/>
        <v>763</v>
      </c>
      <c r="AH36" s="214">
        <f t="shared" si="3"/>
        <v>-5341</v>
      </c>
      <c r="AI36" s="215" t="s">
        <v>126</v>
      </c>
    </row>
    <row r="37" spans="1:35" ht="15">
      <c r="A37" s="108">
        <v>2021</v>
      </c>
      <c r="B37" s="108">
        <v>200</v>
      </c>
      <c r="C37" s="109" t="s">
        <v>150</v>
      </c>
      <c r="D37" s="208" t="s">
        <v>216</v>
      </c>
      <c r="E37" s="109" t="s">
        <v>208</v>
      </c>
      <c r="F37" s="209" t="s">
        <v>119</v>
      </c>
      <c r="G37" s="112">
        <v>400.03</v>
      </c>
      <c r="H37" s="112">
        <v>15.39</v>
      </c>
      <c r="I37" s="107" t="s">
        <v>118</v>
      </c>
      <c r="J37" s="112">
        <f t="shared" si="0"/>
        <v>384.64</v>
      </c>
      <c r="K37" s="210" t="s">
        <v>217</v>
      </c>
      <c r="L37" s="108">
        <v>2021</v>
      </c>
      <c r="M37" s="108">
        <v>3527</v>
      </c>
      <c r="N37" s="109" t="s">
        <v>192</v>
      </c>
      <c r="O37" s="111" t="s">
        <v>218</v>
      </c>
      <c r="P37" s="109" t="s">
        <v>219</v>
      </c>
      <c r="Q37" s="109" t="s">
        <v>220</v>
      </c>
      <c r="R37" s="108">
        <v>4</v>
      </c>
      <c r="S37" s="111" t="s">
        <v>135</v>
      </c>
      <c r="T37" s="108">
        <v>1040503</v>
      </c>
      <c r="U37" s="108">
        <v>1900</v>
      </c>
      <c r="V37" s="108">
        <v>3500</v>
      </c>
      <c r="W37" s="108">
        <v>5</v>
      </c>
      <c r="X37" s="113">
        <v>2021</v>
      </c>
      <c r="Y37" s="113">
        <v>245</v>
      </c>
      <c r="Z37" s="113">
        <v>0</v>
      </c>
      <c r="AA37" s="114" t="s">
        <v>150</v>
      </c>
      <c r="AB37" s="108">
        <v>665</v>
      </c>
      <c r="AC37" s="109" t="s">
        <v>150</v>
      </c>
      <c r="AD37" s="211" t="s">
        <v>190</v>
      </c>
      <c r="AE37" s="211" t="s">
        <v>183</v>
      </c>
      <c r="AF37" s="212">
        <f t="shared" si="1"/>
        <v>-7</v>
      </c>
      <c r="AG37" s="213">
        <f t="shared" si="2"/>
        <v>384.64</v>
      </c>
      <c r="AH37" s="214">
        <f t="shared" si="3"/>
        <v>-2692.48</v>
      </c>
      <c r="AI37" s="215" t="s">
        <v>126</v>
      </c>
    </row>
    <row r="38" spans="1:35" ht="15">
      <c r="A38" s="108">
        <v>2021</v>
      </c>
      <c r="B38" s="108">
        <v>200</v>
      </c>
      <c r="C38" s="109" t="s">
        <v>150</v>
      </c>
      <c r="D38" s="208" t="s">
        <v>216</v>
      </c>
      <c r="E38" s="109" t="s">
        <v>208</v>
      </c>
      <c r="F38" s="209" t="s">
        <v>119</v>
      </c>
      <c r="G38" s="112">
        <v>115</v>
      </c>
      <c r="H38" s="112">
        <v>4.42</v>
      </c>
      <c r="I38" s="107" t="s">
        <v>118</v>
      </c>
      <c r="J38" s="112">
        <f t="shared" si="0"/>
        <v>110.58</v>
      </c>
      <c r="K38" s="210" t="s">
        <v>217</v>
      </c>
      <c r="L38" s="108">
        <v>2021</v>
      </c>
      <c r="M38" s="108">
        <v>3527</v>
      </c>
      <c r="N38" s="109" t="s">
        <v>192</v>
      </c>
      <c r="O38" s="111" t="s">
        <v>218</v>
      </c>
      <c r="P38" s="109" t="s">
        <v>219</v>
      </c>
      <c r="Q38" s="109" t="s">
        <v>220</v>
      </c>
      <c r="R38" s="108">
        <v>4</v>
      </c>
      <c r="S38" s="111" t="s">
        <v>135</v>
      </c>
      <c r="T38" s="108">
        <v>1010203</v>
      </c>
      <c r="U38" s="108">
        <v>140</v>
      </c>
      <c r="V38" s="108">
        <v>9210</v>
      </c>
      <c r="W38" s="108">
        <v>1</v>
      </c>
      <c r="X38" s="113">
        <v>2021</v>
      </c>
      <c r="Y38" s="113">
        <v>246</v>
      </c>
      <c r="Z38" s="113">
        <v>0</v>
      </c>
      <c r="AA38" s="114" t="s">
        <v>150</v>
      </c>
      <c r="AB38" s="108">
        <v>664</v>
      </c>
      <c r="AC38" s="109" t="s">
        <v>150</v>
      </c>
      <c r="AD38" s="211" t="s">
        <v>190</v>
      </c>
      <c r="AE38" s="211" t="s">
        <v>183</v>
      </c>
      <c r="AF38" s="212">
        <f t="shared" si="1"/>
        <v>-7</v>
      </c>
      <c r="AG38" s="213">
        <f t="shared" si="2"/>
        <v>110.58</v>
      </c>
      <c r="AH38" s="214">
        <f t="shared" si="3"/>
        <v>-774.06</v>
      </c>
      <c r="AI38" s="215" t="s">
        <v>126</v>
      </c>
    </row>
    <row r="39" spans="1:35" ht="15">
      <c r="A39" s="108">
        <v>2021</v>
      </c>
      <c r="B39" s="108">
        <v>201</v>
      </c>
      <c r="C39" s="109" t="s">
        <v>150</v>
      </c>
      <c r="D39" s="208" t="s">
        <v>221</v>
      </c>
      <c r="E39" s="109" t="s">
        <v>174</v>
      </c>
      <c r="F39" s="209" t="s">
        <v>222</v>
      </c>
      <c r="G39" s="112">
        <v>189.84</v>
      </c>
      <c r="H39" s="112">
        <v>34.23</v>
      </c>
      <c r="I39" s="107" t="s">
        <v>118</v>
      </c>
      <c r="J39" s="112">
        <f t="shared" si="0"/>
        <v>155.61</v>
      </c>
      <c r="K39" s="210" t="s">
        <v>223</v>
      </c>
      <c r="L39" s="108">
        <v>2021</v>
      </c>
      <c r="M39" s="108">
        <v>3530</v>
      </c>
      <c r="N39" s="109" t="s">
        <v>187</v>
      </c>
      <c r="O39" s="111" t="s">
        <v>224</v>
      </c>
      <c r="P39" s="109" t="s">
        <v>225</v>
      </c>
      <c r="Q39" s="109" t="s">
        <v>225</v>
      </c>
      <c r="R39" s="108">
        <v>1</v>
      </c>
      <c r="S39" s="111" t="s">
        <v>171</v>
      </c>
      <c r="T39" s="108">
        <v>1010203</v>
      </c>
      <c r="U39" s="108">
        <v>140</v>
      </c>
      <c r="V39" s="108">
        <v>490</v>
      </c>
      <c r="W39" s="108">
        <v>2</v>
      </c>
      <c r="X39" s="113">
        <v>2021</v>
      </c>
      <c r="Y39" s="113">
        <v>149</v>
      </c>
      <c r="Z39" s="113">
        <v>0</v>
      </c>
      <c r="AA39" s="114" t="s">
        <v>150</v>
      </c>
      <c r="AB39" s="108">
        <v>662</v>
      </c>
      <c r="AC39" s="109" t="s">
        <v>150</v>
      </c>
      <c r="AD39" s="211" t="s">
        <v>197</v>
      </c>
      <c r="AE39" s="211" t="s">
        <v>183</v>
      </c>
      <c r="AF39" s="212">
        <f t="shared" si="1"/>
        <v>-39</v>
      </c>
      <c r="AG39" s="213">
        <f t="shared" si="2"/>
        <v>155.61</v>
      </c>
      <c r="AH39" s="214">
        <f t="shared" si="3"/>
        <v>-6068.790000000001</v>
      </c>
      <c r="AI39" s="215" t="s">
        <v>126</v>
      </c>
    </row>
    <row r="40" spans="1:35" ht="15">
      <c r="A40" s="108">
        <v>2021</v>
      </c>
      <c r="B40" s="108">
        <v>202</v>
      </c>
      <c r="C40" s="109" t="s">
        <v>150</v>
      </c>
      <c r="D40" s="208" t="s">
        <v>226</v>
      </c>
      <c r="E40" s="109" t="s">
        <v>174</v>
      </c>
      <c r="F40" s="209" t="s">
        <v>222</v>
      </c>
      <c r="G40" s="112">
        <v>30.5</v>
      </c>
      <c r="H40" s="112">
        <v>5.5</v>
      </c>
      <c r="I40" s="107" t="s">
        <v>118</v>
      </c>
      <c r="J40" s="112">
        <f aca="true" t="shared" si="4" ref="J40:J71">IF(I40="SI",G40-H40,G40)</f>
        <v>25</v>
      </c>
      <c r="K40" s="210" t="s">
        <v>223</v>
      </c>
      <c r="L40" s="108">
        <v>2021</v>
      </c>
      <c r="M40" s="108">
        <v>3531</v>
      </c>
      <c r="N40" s="109" t="s">
        <v>187</v>
      </c>
      <c r="O40" s="111" t="s">
        <v>224</v>
      </c>
      <c r="P40" s="109" t="s">
        <v>225</v>
      </c>
      <c r="Q40" s="109" t="s">
        <v>225</v>
      </c>
      <c r="R40" s="108">
        <v>1</v>
      </c>
      <c r="S40" s="111" t="s">
        <v>171</v>
      </c>
      <c r="T40" s="108">
        <v>1010203</v>
      </c>
      <c r="U40" s="108">
        <v>140</v>
      </c>
      <c r="V40" s="108">
        <v>490</v>
      </c>
      <c r="W40" s="108">
        <v>2</v>
      </c>
      <c r="X40" s="113">
        <v>2021</v>
      </c>
      <c r="Y40" s="113">
        <v>149</v>
      </c>
      <c r="Z40" s="113">
        <v>0</v>
      </c>
      <c r="AA40" s="114" t="s">
        <v>150</v>
      </c>
      <c r="AB40" s="108">
        <v>662</v>
      </c>
      <c r="AC40" s="109" t="s">
        <v>150</v>
      </c>
      <c r="AD40" s="211" t="s">
        <v>197</v>
      </c>
      <c r="AE40" s="211" t="s">
        <v>183</v>
      </c>
      <c r="AF40" s="212">
        <f aca="true" t="shared" si="5" ref="AF40:AF71">AE40-AD40</f>
        <v>-39</v>
      </c>
      <c r="AG40" s="213">
        <f aca="true" t="shared" si="6" ref="AG40:AG71">IF(AI40="SI",0,J40)</f>
        <v>25</v>
      </c>
      <c r="AH40" s="214">
        <f aca="true" t="shared" si="7" ref="AH40:AH71">AG40*AF40</f>
        <v>-975</v>
      </c>
      <c r="AI40" s="215" t="s">
        <v>126</v>
      </c>
    </row>
    <row r="41" spans="1:35" ht="15">
      <c r="A41" s="108">
        <v>2021</v>
      </c>
      <c r="B41" s="108">
        <v>204</v>
      </c>
      <c r="C41" s="109" t="s">
        <v>150</v>
      </c>
      <c r="D41" s="208" t="s">
        <v>227</v>
      </c>
      <c r="E41" s="109" t="s">
        <v>174</v>
      </c>
      <c r="F41" s="209" t="s">
        <v>119</v>
      </c>
      <c r="G41" s="112">
        <v>183.94</v>
      </c>
      <c r="H41" s="112">
        <v>33.17</v>
      </c>
      <c r="I41" s="107" t="s">
        <v>118</v>
      </c>
      <c r="J41" s="112">
        <f t="shared" si="4"/>
        <v>150.76999999999998</v>
      </c>
      <c r="K41" s="210" t="s">
        <v>228</v>
      </c>
      <c r="L41" s="108">
        <v>2021</v>
      </c>
      <c r="M41" s="108">
        <v>3534</v>
      </c>
      <c r="N41" s="109" t="s">
        <v>187</v>
      </c>
      <c r="O41" s="111" t="s">
        <v>229</v>
      </c>
      <c r="P41" s="109" t="s">
        <v>230</v>
      </c>
      <c r="Q41" s="109" t="s">
        <v>231</v>
      </c>
      <c r="R41" s="108">
        <v>1</v>
      </c>
      <c r="S41" s="111" t="s">
        <v>171</v>
      </c>
      <c r="T41" s="108">
        <v>1010202</v>
      </c>
      <c r="U41" s="108">
        <v>130</v>
      </c>
      <c r="V41" s="108">
        <v>620</v>
      </c>
      <c r="W41" s="108">
        <v>1</v>
      </c>
      <c r="X41" s="113">
        <v>2021</v>
      </c>
      <c r="Y41" s="113">
        <v>76</v>
      </c>
      <c r="Z41" s="113">
        <v>0</v>
      </c>
      <c r="AA41" s="114" t="s">
        <v>150</v>
      </c>
      <c r="AB41" s="108">
        <v>667</v>
      </c>
      <c r="AC41" s="109" t="s">
        <v>150</v>
      </c>
      <c r="AD41" s="211" t="s">
        <v>190</v>
      </c>
      <c r="AE41" s="211" t="s">
        <v>183</v>
      </c>
      <c r="AF41" s="212">
        <f t="shared" si="5"/>
        <v>-7</v>
      </c>
      <c r="AG41" s="213">
        <f t="shared" si="6"/>
        <v>150.76999999999998</v>
      </c>
      <c r="AH41" s="214">
        <f t="shared" si="7"/>
        <v>-1055.3899999999999</v>
      </c>
      <c r="AI41" s="215" t="s">
        <v>126</v>
      </c>
    </row>
    <row r="42" spans="1:35" ht="15">
      <c r="A42" s="108">
        <v>2021</v>
      </c>
      <c r="B42" s="108">
        <v>205</v>
      </c>
      <c r="C42" s="109" t="s">
        <v>150</v>
      </c>
      <c r="D42" s="208" t="s">
        <v>163</v>
      </c>
      <c r="E42" s="109" t="s">
        <v>150</v>
      </c>
      <c r="F42" s="209" t="s">
        <v>119</v>
      </c>
      <c r="G42" s="112">
        <v>1960</v>
      </c>
      <c r="H42" s="112">
        <v>0</v>
      </c>
      <c r="I42" s="107" t="s">
        <v>126</v>
      </c>
      <c r="J42" s="112">
        <f t="shared" si="4"/>
        <v>1960</v>
      </c>
      <c r="K42" s="210" t="s">
        <v>232</v>
      </c>
      <c r="L42" s="108">
        <v>2021</v>
      </c>
      <c r="M42" s="108">
        <v>3573</v>
      </c>
      <c r="N42" s="109" t="s">
        <v>150</v>
      </c>
      <c r="O42" s="111" t="s">
        <v>233</v>
      </c>
      <c r="P42" s="109" t="s">
        <v>234</v>
      </c>
      <c r="Q42" s="109" t="s">
        <v>235</v>
      </c>
      <c r="R42" s="108">
        <v>9</v>
      </c>
      <c r="S42" s="111" t="s">
        <v>159</v>
      </c>
      <c r="T42" s="108">
        <v>2090601</v>
      </c>
      <c r="U42" s="108">
        <v>9030</v>
      </c>
      <c r="V42" s="108">
        <v>10056</v>
      </c>
      <c r="W42" s="108">
        <v>99</v>
      </c>
      <c r="X42" s="113">
        <v>2019</v>
      </c>
      <c r="Y42" s="113">
        <v>285</v>
      </c>
      <c r="Z42" s="113">
        <v>0</v>
      </c>
      <c r="AA42" s="114" t="s">
        <v>150</v>
      </c>
      <c r="AB42" s="108">
        <v>699</v>
      </c>
      <c r="AC42" s="109" t="s">
        <v>172</v>
      </c>
      <c r="AD42" s="211" t="s">
        <v>236</v>
      </c>
      <c r="AE42" s="211" t="s">
        <v>215</v>
      </c>
      <c r="AF42" s="212">
        <f t="shared" si="5"/>
        <v>-11</v>
      </c>
      <c r="AG42" s="213">
        <f t="shared" si="6"/>
        <v>1960</v>
      </c>
      <c r="AH42" s="214">
        <f t="shared" si="7"/>
        <v>-21560</v>
      </c>
      <c r="AI42" s="215" t="s">
        <v>126</v>
      </c>
    </row>
    <row r="43" spans="1:35" ht="15">
      <c r="A43" s="108">
        <v>2021</v>
      </c>
      <c r="B43" s="108">
        <v>206</v>
      </c>
      <c r="C43" s="109" t="s">
        <v>237</v>
      </c>
      <c r="D43" s="208" t="s">
        <v>238</v>
      </c>
      <c r="E43" s="109" t="s">
        <v>150</v>
      </c>
      <c r="F43" s="209" t="s">
        <v>119</v>
      </c>
      <c r="G43" s="112">
        <v>1216.2</v>
      </c>
      <c r="H43" s="112">
        <v>0</v>
      </c>
      <c r="I43" s="107" t="s">
        <v>126</v>
      </c>
      <c r="J43" s="112">
        <f t="shared" si="4"/>
        <v>1216.2</v>
      </c>
      <c r="K43" s="210" t="s">
        <v>239</v>
      </c>
      <c r="L43" s="108">
        <v>2021</v>
      </c>
      <c r="M43" s="108">
        <v>3581</v>
      </c>
      <c r="N43" s="109" t="s">
        <v>237</v>
      </c>
      <c r="O43" s="111" t="s">
        <v>233</v>
      </c>
      <c r="P43" s="109" t="s">
        <v>234</v>
      </c>
      <c r="Q43" s="109" t="s">
        <v>235</v>
      </c>
      <c r="R43" s="108">
        <v>9</v>
      </c>
      <c r="S43" s="111" t="s">
        <v>159</v>
      </c>
      <c r="T43" s="108">
        <v>2090601</v>
      </c>
      <c r="U43" s="108">
        <v>9030</v>
      </c>
      <c r="V43" s="108">
        <v>10056</v>
      </c>
      <c r="W43" s="108">
        <v>99</v>
      </c>
      <c r="X43" s="113">
        <v>2021</v>
      </c>
      <c r="Y43" s="113">
        <v>110</v>
      </c>
      <c r="Z43" s="113">
        <v>0</v>
      </c>
      <c r="AA43" s="114" t="s">
        <v>150</v>
      </c>
      <c r="AB43" s="108">
        <v>701</v>
      </c>
      <c r="AC43" s="109" t="s">
        <v>172</v>
      </c>
      <c r="AD43" s="211" t="s">
        <v>240</v>
      </c>
      <c r="AE43" s="211" t="s">
        <v>215</v>
      </c>
      <c r="AF43" s="212">
        <f t="shared" si="5"/>
        <v>-12</v>
      </c>
      <c r="AG43" s="213">
        <f t="shared" si="6"/>
        <v>1216.2</v>
      </c>
      <c r="AH43" s="214">
        <f t="shared" si="7"/>
        <v>-14594.400000000001</v>
      </c>
      <c r="AI43" s="215" t="s">
        <v>126</v>
      </c>
    </row>
    <row r="44" spans="1:35" ht="15">
      <c r="A44" s="108">
        <v>2021</v>
      </c>
      <c r="B44" s="108">
        <v>207</v>
      </c>
      <c r="C44" s="109" t="s">
        <v>237</v>
      </c>
      <c r="D44" s="208" t="s">
        <v>241</v>
      </c>
      <c r="E44" s="109" t="s">
        <v>150</v>
      </c>
      <c r="F44" s="209" t="s">
        <v>119</v>
      </c>
      <c r="G44" s="112">
        <v>1511.2</v>
      </c>
      <c r="H44" s="112">
        <v>0</v>
      </c>
      <c r="I44" s="107" t="s">
        <v>126</v>
      </c>
      <c r="J44" s="112">
        <f t="shared" si="4"/>
        <v>1511.2</v>
      </c>
      <c r="K44" s="210" t="s">
        <v>232</v>
      </c>
      <c r="L44" s="108">
        <v>2021</v>
      </c>
      <c r="M44" s="108">
        <v>3580</v>
      </c>
      <c r="N44" s="109" t="s">
        <v>237</v>
      </c>
      <c r="O44" s="111" t="s">
        <v>233</v>
      </c>
      <c r="P44" s="109" t="s">
        <v>234</v>
      </c>
      <c r="Q44" s="109" t="s">
        <v>235</v>
      </c>
      <c r="R44" s="108">
        <v>9</v>
      </c>
      <c r="S44" s="111" t="s">
        <v>159</v>
      </c>
      <c r="T44" s="108">
        <v>2090601</v>
      </c>
      <c r="U44" s="108">
        <v>9030</v>
      </c>
      <c r="V44" s="108">
        <v>10056</v>
      </c>
      <c r="W44" s="108">
        <v>99</v>
      </c>
      <c r="X44" s="113">
        <v>2019</v>
      </c>
      <c r="Y44" s="113">
        <v>253</v>
      </c>
      <c r="Z44" s="113">
        <v>1</v>
      </c>
      <c r="AA44" s="114" t="s">
        <v>150</v>
      </c>
      <c r="AB44" s="108">
        <v>700</v>
      </c>
      <c r="AC44" s="109" t="s">
        <v>172</v>
      </c>
      <c r="AD44" s="211" t="s">
        <v>240</v>
      </c>
      <c r="AE44" s="211" t="s">
        <v>215</v>
      </c>
      <c r="AF44" s="212">
        <f t="shared" si="5"/>
        <v>-12</v>
      </c>
      <c r="AG44" s="213">
        <f t="shared" si="6"/>
        <v>1511.2</v>
      </c>
      <c r="AH44" s="214">
        <f t="shared" si="7"/>
        <v>-18134.4</v>
      </c>
      <c r="AI44" s="215" t="s">
        <v>126</v>
      </c>
    </row>
    <row r="45" spans="1:35" ht="15">
      <c r="A45" s="108">
        <v>2021</v>
      </c>
      <c r="B45" s="108">
        <v>208</v>
      </c>
      <c r="C45" s="109" t="s">
        <v>237</v>
      </c>
      <c r="D45" s="208" t="s">
        <v>242</v>
      </c>
      <c r="E45" s="109" t="s">
        <v>150</v>
      </c>
      <c r="F45" s="209" t="s">
        <v>119</v>
      </c>
      <c r="G45" s="112">
        <v>-1848.6</v>
      </c>
      <c r="H45" s="112">
        <v>0</v>
      </c>
      <c r="I45" s="107" t="s">
        <v>126</v>
      </c>
      <c r="J45" s="112">
        <f t="shared" si="4"/>
        <v>-1848.6</v>
      </c>
      <c r="K45" s="210" t="s">
        <v>119</v>
      </c>
      <c r="L45" s="108">
        <v>2021</v>
      </c>
      <c r="M45" s="108">
        <v>3600</v>
      </c>
      <c r="N45" s="109" t="s">
        <v>237</v>
      </c>
      <c r="O45" s="111" t="s">
        <v>243</v>
      </c>
      <c r="P45" s="109" t="s">
        <v>244</v>
      </c>
      <c r="Q45" s="109" t="s">
        <v>244</v>
      </c>
      <c r="R45" s="108" t="s">
        <v>149</v>
      </c>
      <c r="S45" s="111" t="s">
        <v>149</v>
      </c>
      <c r="T45" s="108"/>
      <c r="U45" s="108">
        <v>0</v>
      </c>
      <c r="V45" s="108">
        <v>0</v>
      </c>
      <c r="W45" s="108">
        <v>0</v>
      </c>
      <c r="X45" s="113">
        <v>0</v>
      </c>
      <c r="Y45" s="113">
        <v>0</v>
      </c>
      <c r="Z45" s="113">
        <v>0</v>
      </c>
      <c r="AA45" s="114" t="s">
        <v>119</v>
      </c>
      <c r="AB45" s="108">
        <v>0</v>
      </c>
      <c r="AC45" s="109" t="s">
        <v>150</v>
      </c>
      <c r="AD45" s="211" t="s">
        <v>240</v>
      </c>
      <c r="AE45" s="211" t="s">
        <v>150</v>
      </c>
      <c r="AF45" s="212">
        <f t="shared" si="5"/>
        <v>-31</v>
      </c>
      <c r="AG45" s="213">
        <f t="shared" si="6"/>
        <v>-1848.6</v>
      </c>
      <c r="AH45" s="214">
        <f t="shared" si="7"/>
        <v>57306.6</v>
      </c>
      <c r="AI45" s="215" t="s">
        <v>126</v>
      </c>
    </row>
    <row r="46" spans="1:35" ht="15">
      <c r="A46" s="108">
        <v>2021</v>
      </c>
      <c r="B46" s="108">
        <v>209</v>
      </c>
      <c r="C46" s="109" t="s">
        <v>245</v>
      </c>
      <c r="D46" s="208" t="s">
        <v>246</v>
      </c>
      <c r="E46" s="109" t="s">
        <v>150</v>
      </c>
      <c r="F46" s="209" t="s">
        <v>247</v>
      </c>
      <c r="G46" s="112">
        <v>14198.9</v>
      </c>
      <c r="H46" s="112">
        <v>2560.46</v>
      </c>
      <c r="I46" s="107" t="s">
        <v>118</v>
      </c>
      <c r="J46" s="112">
        <f t="shared" si="4"/>
        <v>11638.439999999999</v>
      </c>
      <c r="K46" s="210" t="s">
        <v>248</v>
      </c>
      <c r="L46" s="108">
        <v>2021</v>
      </c>
      <c r="M46" s="108">
        <v>3613</v>
      </c>
      <c r="N46" s="109" t="s">
        <v>249</v>
      </c>
      <c r="O46" s="111" t="s">
        <v>250</v>
      </c>
      <c r="P46" s="109" t="s">
        <v>251</v>
      </c>
      <c r="Q46" s="109" t="s">
        <v>251</v>
      </c>
      <c r="R46" s="108">
        <v>9</v>
      </c>
      <c r="S46" s="111" t="s">
        <v>159</v>
      </c>
      <c r="T46" s="108">
        <v>2090603</v>
      </c>
      <c r="U46" s="108">
        <v>9050</v>
      </c>
      <c r="V46" s="108">
        <v>11830</v>
      </c>
      <c r="W46" s="108">
        <v>52</v>
      </c>
      <c r="X46" s="113">
        <v>2021</v>
      </c>
      <c r="Y46" s="113">
        <v>131</v>
      </c>
      <c r="Z46" s="113">
        <v>0</v>
      </c>
      <c r="AA46" s="114" t="s">
        <v>245</v>
      </c>
      <c r="AB46" s="108">
        <v>670</v>
      </c>
      <c r="AC46" s="109" t="s">
        <v>245</v>
      </c>
      <c r="AD46" s="211" t="s">
        <v>252</v>
      </c>
      <c r="AE46" s="211" t="s">
        <v>183</v>
      </c>
      <c r="AF46" s="212">
        <f t="shared" si="5"/>
        <v>-17</v>
      </c>
      <c r="AG46" s="213">
        <f t="shared" si="6"/>
        <v>11638.439999999999</v>
      </c>
      <c r="AH46" s="214">
        <f t="shared" si="7"/>
        <v>-197853.47999999998</v>
      </c>
      <c r="AI46" s="215" t="s">
        <v>126</v>
      </c>
    </row>
    <row r="47" spans="1:35" ht="15">
      <c r="A47" s="108">
        <v>2021</v>
      </c>
      <c r="B47" s="108">
        <v>210</v>
      </c>
      <c r="C47" s="109" t="s">
        <v>253</v>
      </c>
      <c r="D47" s="208" t="s">
        <v>254</v>
      </c>
      <c r="E47" s="109" t="s">
        <v>249</v>
      </c>
      <c r="F47" s="209" t="s">
        <v>255</v>
      </c>
      <c r="G47" s="112">
        <v>3508.61</v>
      </c>
      <c r="H47" s="112">
        <v>0</v>
      </c>
      <c r="I47" s="107" t="s">
        <v>126</v>
      </c>
      <c r="J47" s="112">
        <f t="shared" si="4"/>
        <v>3508.61</v>
      </c>
      <c r="K47" s="210" t="s">
        <v>256</v>
      </c>
      <c r="L47" s="108">
        <v>2021</v>
      </c>
      <c r="M47" s="108">
        <v>3681</v>
      </c>
      <c r="N47" s="109" t="s">
        <v>253</v>
      </c>
      <c r="O47" s="111" t="s">
        <v>257</v>
      </c>
      <c r="P47" s="109" t="s">
        <v>258</v>
      </c>
      <c r="Q47" s="109" t="s">
        <v>259</v>
      </c>
      <c r="R47" s="108">
        <v>9</v>
      </c>
      <c r="S47" s="111" t="s">
        <v>159</v>
      </c>
      <c r="T47" s="108">
        <v>2090603</v>
      </c>
      <c r="U47" s="108">
        <v>9050</v>
      </c>
      <c r="V47" s="108">
        <v>11830</v>
      </c>
      <c r="W47" s="108">
        <v>57</v>
      </c>
      <c r="X47" s="113">
        <v>2021</v>
      </c>
      <c r="Y47" s="113">
        <v>240</v>
      </c>
      <c r="Z47" s="113">
        <v>0</v>
      </c>
      <c r="AA47" s="114" t="s">
        <v>260</v>
      </c>
      <c r="AB47" s="108">
        <v>843</v>
      </c>
      <c r="AC47" s="109" t="s">
        <v>206</v>
      </c>
      <c r="AD47" s="211" t="s">
        <v>197</v>
      </c>
      <c r="AE47" s="211" t="s">
        <v>206</v>
      </c>
      <c r="AF47" s="212">
        <f t="shared" si="5"/>
        <v>-4</v>
      </c>
      <c r="AG47" s="213">
        <f t="shared" si="6"/>
        <v>3508.61</v>
      </c>
      <c r="AH47" s="214">
        <f t="shared" si="7"/>
        <v>-14034.44</v>
      </c>
      <c r="AI47" s="215" t="s">
        <v>126</v>
      </c>
    </row>
    <row r="48" spans="1:35" ht="15">
      <c r="A48" s="108">
        <v>2021</v>
      </c>
      <c r="B48" s="108">
        <v>211</v>
      </c>
      <c r="C48" s="109" t="s">
        <v>253</v>
      </c>
      <c r="D48" s="208" t="s">
        <v>261</v>
      </c>
      <c r="E48" s="109" t="s">
        <v>150</v>
      </c>
      <c r="F48" s="209" t="s">
        <v>262</v>
      </c>
      <c r="G48" s="112">
        <v>1848.6</v>
      </c>
      <c r="H48" s="112">
        <v>333.36</v>
      </c>
      <c r="I48" s="107" t="s">
        <v>126</v>
      </c>
      <c r="J48" s="112">
        <f t="shared" si="4"/>
        <v>1848.6</v>
      </c>
      <c r="K48" s="210" t="s">
        <v>263</v>
      </c>
      <c r="L48" s="108">
        <v>2021</v>
      </c>
      <c r="M48" s="108">
        <v>3606</v>
      </c>
      <c r="N48" s="109" t="s">
        <v>237</v>
      </c>
      <c r="O48" s="111" t="s">
        <v>243</v>
      </c>
      <c r="P48" s="109" t="s">
        <v>244</v>
      </c>
      <c r="Q48" s="109" t="s">
        <v>244</v>
      </c>
      <c r="R48" s="108">
        <v>1</v>
      </c>
      <c r="S48" s="111" t="s">
        <v>171</v>
      </c>
      <c r="T48" s="108">
        <v>1010603</v>
      </c>
      <c r="U48" s="108">
        <v>580</v>
      </c>
      <c r="V48" s="108">
        <v>770</v>
      </c>
      <c r="W48" s="108">
        <v>99</v>
      </c>
      <c r="X48" s="113">
        <v>2021</v>
      </c>
      <c r="Y48" s="113">
        <v>122</v>
      </c>
      <c r="Z48" s="113">
        <v>0</v>
      </c>
      <c r="AA48" s="114" t="s">
        <v>172</v>
      </c>
      <c r="AB48" s="108">
        <v>703</v>
      </c>
      <c r="AC48" s="109" t="s">
        <v>172</v>
      </c>
      <c r="AD48" s="211" t="s">
        <v>264</v>
      </c>
      <c r="AE48" s="211" t="s">
        <v>215</v>
      </c>
      <c r="AF48" s="212">
        <f t="shared" si="5"/>
        <v>-6</v>
      </c>
      <c r="AG48" s="213">
        <f t="shared" si="6"/>
        <v>1848.6</v>
      </c>
      <c r="AH48" s="214">
        <f t="shared" si="7"/>
        <v>-11091.599999999999</v>
      </c>
      <c r="AI48" s="215" t="s">
        <v>126</v>
      </c>
    </row>
    <row r="49" spans="1:35" ht="15">
      <c r="A49" s="108">
        <v>2021</v>
      </c>
      <c r="B49" s="108">
        <v>212</v>
      </c>
      <c r="C49" s="109" t="s">
        <v>253</v>
      </c>
      <c r="D49" s="208" t="s">
        <v>265</v>
      </c>
      <c r="E49" s="109" t="s">
        <v>249</v>
      </c>
      <c r="F49" s="209" t="s">
        <v>266</v>
      </c>
      <c r="G49" s="112">
        <v>305</v>
      </c>
      <c r="H49" s="112">
        <v>55</v>
      </c>
      <c r="I49" s="107" t="s">
        <v>118</v>
      </c>
      <c r="J49" s="112">
        <f t="shared" si="4"/>
        <v>250</v>
      </c>
      <c r="K49" s="210" t="s">
        <v>267</v>
      </c>
      <c r="L49" s="108">
        <v>2021</v>
      </c>
      <c r="M49" s="108">
        <v>3673</v>
      </c>
      <c r="N49" s="109" t="s">
        <v>245</v>
      </c>
      <c r="O49" s="111" t="s">
        <v>268</v>
      </c>
      <c r="P49" s="109" t="s">
        <v>269</v>
      </c>
      <c r="Q49" s="109" t="s">
        <v>269</v>
      </c>
      <c r="R49" s="108">
        <v>4</v>
      </c>
      <c r="S49" s="111" t="s">
        <v>135</v>
      </c>
      <c r="T49" s="108">
        <v>1040203</v>
      </c>
      <c r="U49" s="108">
        <v>1570</v>
      </c>
      <c r="V49" s="108">
        <v>2970</v>
      </c>
      <c r="W49" s="108">
        <v>2</v>
      </c>
      <c r="X49" s="113">
        <v>2021</v>
      </c>
      <c r="Y49" s="113">
        <v>100</v>
      </c>
      <c r="Z49" s="113">
        <v>0</v>
      </c>
      <c r="AA49" s="114" t="s">
        <v>172</v>
      </c>
      <c r="AB49" s="108">
        <v>684</v>
      </c>
      <c r="AC49" s="109" t="s">
        <v>172</v>
      </c>
      <c r="AD49" s="211" t="s">
        <v>270</v>
      </c>
      <c r="AE49" s="211" t="s">
        <v>172</v>
      </c>
      <c r="AF49" s="212">
        <f t="shared" si="5"/>
        <v>-16</v>
      </c>
      <c r="AG49" s="213">
        <f t="shared" si="6"/>
        <v>250</v>
      </c>
      <c r="AH49" s="214">
        <f t="shared" si="7"/>
        <v>-4000</v>
      </c>
      <c r="AI49" s="215" t="s">
        <v>126</v>
      </c>
    </row>
    <row r="50" spans="1:35" ht="15">
      <c r="A50" s="108">
        <v>2021</v>
      </c>
      <c r="B50" s="108">
        <v>213</v>
      </c>
      <c r="C50" s="109" t="s">
        <v>253</v>
      </c>
      <c r="D50" s="208" t="s">
        <v>271</v>
      </c>
      <c r="E50" s="109" t="s">
        <v>245</v>
      </c>
      <c r="F50" s="209" t="s">
        <v>272</v>
      </c>
      <c r="G50" s="112">
        <v>5412</v>
      </c>
      <c r="H50" s="112">
        <v>0</v>
      </c>
      <c r="I50" s="107" t="s">
        <v>126</v>
      </c>
      <c r="J50" s="112">
        <f t="shared" si="4"/>
        <v>5412</v>
      </c>
      <c r="K50" s="210" t="s">
        <v>273</v>
      </c>
      <c r="L50" s="108">
        <v>2021</v>
      </c>
      <c r="M50" s="108">
        <v>3685</v>
      </c>
      <c r="N50" s="109" t="s">
        <v>253</v>
      </c>
      <c r="O50" s="111" t="s">
        <v>274</v>
      </c>
      <c r="P50" s="109" t="s">
        <v>275</v>
      </c>
      <c r="Q50" s="109" t="s">
        <v>276</v>
      </c>
      <c r="R50" s="108">
        <v>8</v>
      </c>
      <c r="S50" s="111" t="s">
        <v>181</v>
      </c>
      <c r="T50" s="108">
        <v>1080102</v>
      </c>
      <c r="U50" s="108">
        <v>2770</v>
      </c>
      <c r="V50" s="108">
        <v>7310</v>
      </c>
      <c r="W50" s="108">
        <v>99</v>
      </c>
      <c r="X50" s="113">
        <v>2021</v>
      </c>
      <c r="Y50" s="113">
        <v>208</v>
      </c>
      <c r="Z50" s="113">
        <v>0</v>
      </c>
      <c r="AA50" s="114" t="s">
        <v>172</v>
      </c>
      <c r="AB50" s="108">
        <v>685</v>
      </c>
      <c r="AC50" s="109" t="s">
        <v>172</v>
      </c>
      <c r="AD50" s="211" t="s">
        <v>260</v>
      </c>
      <c r="AE50" s="211" t="s">
        <v>172</v>
      </c>
      <c r="AF50" s="212">
        <f t="shared" si="5"/>
        <v>-17</v>
      </c>
      <c r="AG50" s="213">
        <f t="shared" si="6"/>
        <v>5412</v>
      </c>
      <c r="AH50" s="214">
        <f t="shared" si="7"/>
        <v>-92004</v>
      </c>
      <c r="AI50" s="215" t="s">
        <v>126</v>
      </c>
    </row>
    <row r="51" spans="1:35" ht="15">
      <c r="A51" s="108">
        <v>2021</v>
      </c>
      <c r="B51" s="108">
        <v>214</v>
      </c>
      <c r="C51" s="109" t="s">
        <v>253</v>
      </c>
      <c r="D51" s="208" t="s">
        <v>277</v>
      </c>
      <c r="E51" s="109" t="s">
        <v>245</v>
      </c>
      <c r="F51" s="209" t="s">
        <v>278</v>
      </c>
      <c r="G51" s="112">
        <v>3241.54</v>
      </c>
      <c r="H51" s="112">
        <v>584.54</v>
      </c>
      <c r="I51" s="107" t="s">
        <v>118</v>
      </c>
      <c r="J51" s="112">
        <f t="shared" si="4"/>
        <v>2657</v>
      </c>
      <c r="K51" s="210" t="s">
        <v>279</v>
      </c>
      <c r="L51" s="108">
        <v>2021</v>
      </c>
      <c r="M51" s="108">
        <v>3684</v>
      </c>
      <c r="N51" s="109" t="s">
        <v>253</v>
      </c>
      <c r="O51" s="111" t="s">
        <v>280</v>
      </c>
      <c r="P51" s="109" t="s">
        <v>281</v>
      </c>
      <c r="Q51" s="109" t="s">
        <v>281</v>
      </c>
      <c r="R51" s="108">
        <v>8</v>
      </c>
      <c r="S51" s="111" t="s">
        <v>181</v>
      </c>
      <c r="T51" s="108">
        <v>1080102</v>
      </c>
      <c r="U51" s="108">
        <v>2770</v>
      </c>
      <c r="V51" s="108">
        <v>7310</v>
      </c>
      <c r="W51" s="108">
        <v>99</v>
      </c>
      <c r="X51" s="113">
        <v>2021</v>
      </c>
      <c r="Y51" s="113">
        <v>209</v>
      </c>
      <c r="Z51" s="113">
        <v>0</v>
      </c>
      <c r="AA51" s="114" t="s">
        <v>172</v>
      </c>
      <c r="AB51" s="108">
        <v>687</v>
      </c>
      <c r="AC51" s="109" t="s">
        <v>172</v>
      </c>
      <c r="AD51" s="211" t="s">
        <v>260</v>
      </c>
      <c r="AE51" s="211" t="s">
        <v>172</v>
      </c>
      <c r="AF51" s="212">
        <f t="shared" si="5"/>
        <v>-17</v>
      </c>
      <c r="AG51" s="213">
        <f t="shared" si="6"/>
        <v>2657</v>
      </c>
      <c r="AH51" s="214">
        <f t="shared" si="7"/>
        <v>-45169</v>
      </c>
      <c r="AI51" s="215" t="s">
        <v>126</v>
      </c>
    </row>
    <row r="52" spans="1:35" ht="15">
      <c r="A52" s="108">
        <v>2021</v>
      </c>
      <c r="B52" s="108">
        <v>215</v>
      </c>
      <c r="C52" s="109" t="s">
        <v>253</v>
      </c>
      <c r="D52" s="208" t="s">
        <v>282</v>
      </c>
      <c r="E52" s="109" t="s">
        <v>245</v>
      </c>
      <c r="F52" s="209" t="s">
        <v>283</v>
      </c>
      <c r="G52" s="112">
        <v>1368.84</v>
      </c>
      <c r="H52" s="112">
        <v>246.84</v>
      </c>
      <c r="I52" s="107" t="s">
        <v>126</v>
      </c>
      <c r="J52" s="112">
        <f t="shared" si="4"/>
        <v>1368.84</v>
      </c>
      <c r="K52" s="210" t="s">
        <v>284</v>
      </c>
      <c r="L52" s="108">
        <v>2021</v>
      </c>
      <c r="M52" s="108">
        <v>3682</v>
      </c>
      <c r="N52" s="109" t="s">
        <v>253</v>
      </c>
      <c r="O52" s="111" t="s">
        <v>285</v>
      </c>
      <c r="P52" s="109" t="s">
        <v>286</v>
      </c>
      <c r="Q52" s="109" t="s">
        <v>287</v>
      </c>
      <c r="R52" s="108">
        <v>9</v>
      </c>
      <c r="S52" s="111" t="s">
        <v>159</v>
      </c>
      <c r="T52" s="108">
        <v>2090603</v>
      </c>
      <c r="U52" s="108">
        <v>9050</v>
      </c>
      <c r="V52" s="108">
        <v>11830</v>
      </c>
      <c r="W52" s="108">
        <v>52</v>
      </c>
      <c r="X52" s="113">
        <v>2021</v>
      </c>
      <c r="Y52" s="113">
        <v>86</v>
      </c>
      <c r="Z52" s="113">
        <v>0</v>
      </c>
      <c r="AA52" s="114" t="s">
        <v>245</v>
      </c>
      <c r="AB52" s="108">
        <v>781</v>
      </c>
      <c r="AC52" s="109" t="s">
        <v>288</v>
      </c>
      <c r="AD52" s="211" t="s">
        <v>289</v>
      </c>
      <c r="AE52" s="211" t="s">
        <v>136</v>
      </c>
      <c r="AF52" s="212">
        <f t="shared" si="5"/>
        <v>-18</v>
      </c>
      <c r="AG52" s="213">
        <f t="shared" si="6"/>
        <v>1368.84</v>
      </c>
      <c r="AH52" s="214">
        <f t="shared" si="7"/>
        <v>-24639.12</v>
      </c>
      <c r="AI52" s="215" t="s">
        <v>126</v>
      </c>
    </row>
    <row r="53" spans="1:35" ht="15">
      <c r="A53" s="108">
        <v>2021</v>
      </c>
      <c r="B53" s="108">
        <v>216</v>
      </c>
      <c r="C53" s="109" t="s">
        <v>253</v>
      </c>
      <c r="D53" s="208" t="s">
        <v>290</v>
      </c>
      <c r="E53" s="109" t="s">
        <v>174</v>
      </c>
      <c r="F53" s="209" t="s">
        <v>291</v>
      </c>
      <c r="G53" s="112">
        <v>661.83</v>
      </c>
      <c r="H53" s="112">
        <v>119.35</v>
      </c>
      <c r="I53" s="107" t="s">
        <v>118</v>
      </c>
      <c r="J53" s="112">
        <f t="shared" si="4"/>
        <v>542.48</v>
      </c>
      <c r="K53" s="210" t="s">
        <v>292</v>
      </c>
      <c r="L53" s="108">
        <v>2021</v>
      </c>
      <c r="M53" s="108">
        <v>3612</v>
      </c>
      <c r="N53" s="109" t="s">
        <v>249</v>
      </c>
      <c r="O53" s="111" t="s">
        <v>293</v>
      </c>
      <c r="P53" s="109" t="s">
        <v>294</v>
      </c>
      <c r="Q53" s="109" t="s">
        <v>294</v>
      </c>
      <c r="R53" s="108">
        <v>1</v>
      </c>
      <c r="S53" s="111" t="s">
        <v>171</v>
      </c>
      <c r="T53" s="108">
        <v>1010203</v>
      </c>
      <c r="U53" s="108">
        <v>140</v>
      </c>
      <c r="V53" s="108">
        <v>490</v>
      </c>
      <c r="W53" s="108">
        <v>2</v>
      </c>
      <c r="X53" s="113">
        <v>2021</v>
      </c>
      <c r="Y53" s="113">
        <v>138</v>
      </c>
      <c r="Z53" s="113">
        <v>0</v>
      </c>
      <c r="AA53" s="114" t="s">
        <v>172</v>
      </c>
      <c r="AB53" s="108">
        <v>682</v>
      </c>
      <c r="AC53" s="109" t="s">
        <v>172</v>
      </c>
      <c r="AD53" s="211" t="s">
        <v>197</v>
      </c>
      <c r="AE53" s="211" t="s">
        <v>172</v>
      </c>
      <c r="AF53" s="212">
        <f t="shared" si="5"/>
        <v>-36</v>
      </c>
      <c r="AG53" s="213">
        <f t="shared" si="6"/>
        <v>542.48</v>
      </c>
      <c r="AH53" s="214">
        <f t="shared" si="7"/>
        <v>-19529.28</v>
      </c>
      <c r="AI53" s="215" t="s">
        <v>126</v>
      </c>
    </row>
    <row r="54" spans="1:35" ht="15">
      <c r="A54" s="108">
        <v>2021</v>
      </c>
      <c r="B54" s="108">
        <v>217</v>
      </c>
      <c r="C54" s="109" t="s">
        <v>253</v>
      </c>
      <c r="D54" s="208" t="s">
        <v>295</v>
      </c>
      <c r="E54" s="109" t="s">
        <v>245</v>
      </c>
      <c r="F54" s="209" t="s">
        <v>119</v>
      </c>
      <c r="G54" s="112">
        <v>3660</v>
      </c>
      <c r="H54" s="112">
        <v>660</v>
      </c>
      <c r="I54" s="107" t="s">
        <v>118</v>
      </c>
      <c r="J54" s="112">
        <f t="shared" si="4"/>
        <v>3000</v>
      </c>
      <c r="K54" s="210" t="s">
        <v>296</v>
      </c>
      <c r="L54" s="108">
        <v>2021</v>
      </c>
      <c r="M54" s="108">
        <v>3683</v>
      </c>
      <c r="N54" s="109" t="s">
        <v>253</v>
      </c>
      <c r="O54" s="111" t="s">
        <v>297</v>
      </c>
      <c r="P54" s="109" t="s">
        <v>298</v>
      </c>
      <c r="Q54" s="109" t="s">
        <v>298</v>
      </c>
      <c r="R54" s="108">
        <v>1</v>
      </c>
      <c r="S54" s="111" t="s">
        <v>171</v>
      </c>
      <c r="T54" s="108">
        <v>1010403</v>
      </c>
      <c r="U54" s="108">
        <v>360</v>
      </c>
      <c r="V54" s="108">
        <v>1455</v>
      </c>
      <c r="W54" s="108">
        <v>1</v>
      </c>
      <c r="X54" s="113">
        <v>2021</v>
      </c>
      <c r="Y54" s="113">
        <v>186</v>
      </c>
      <c r="Z54" s="113">
        <v>0</v>
      </c>
      <c r="AA54" s="114" t="s">
        <v>172</v>
      </c>
      <c r="AB54" s="108">
        <v>686</v>
      </c>
      <c r="AC54" s="109" t="s">
        <v>172</v>
      </c>
      <c r="AD54" s="211" t="s">
        <v>299</v>
      </c>
      <c r="AE54" s="211" t="s">
        <v>172</v>
      </c>
      <c r="AF54" s="212">
        <f t="shared" si="5"/>
        <v>-18</v>
      </c>
      <c r="AG54" s="213">
        <f t="shared" si="6"/>
        <v>3000</v>
      </c>
      <c r="AH54" s="214">
        <f t="shared" si="7"/>
        <v>-54000</v>
      </c>
      <c r="AI54" s="215" t="s">
        <v>126</v>
      </c>
    </row>
    <row r="55" spans="1:35" ht="15">
      <c r="A55" s="108">
        <v>2021</v>
      </c>
      <c r="B55" s="108">
        <v>218</v>
      </c>
      <c r="C55" s="109" t="s">
        <v>253</v>
      </c>
      <c r="D55" s="208" t="s">
        <v>300</v>
      </c>
      <c r="E55" s="109" t="s">
        <v>245</v>
      </c>
      <c r="F55" s="209" t="s">
        <v>119</v>
      </c>
      <c r="G55" s="112">
        <v>439.31</v>
      </c>
      <c r="H55" s="112">
        <v>79.22</v>
      </c>
      <c r="I55" s="107" t="s">
        <v>118</v>
      </c>
      <c r="J55" s="112">
        <f t="shared" si="4"/>
        <v>360.09000000000003</v>
      </c>
      <c r="K55" s="210" t="s">
        <v>296</v>
      </c>
      <c r="L55" s="108">
        <v>2021</v>
      </c>
      <c r="M55" s="108">
        <v>3672</v>
      </c>
      <c r="N55" s="109" t="s">
        <v>245</v>
      </c>
      <c r="O55" s="111" t="s">
        <v>297</v>
      </c>
      <c r="P55" s="109" t="s">
        <v>298</v>
      </c>
      <c r="Q55" s="109" t="s">
        <v>298</v>
      </c>
      <c r="R55" s="108">
        <v>1</v>
      </c>
      <c r="S55" s="111" t="s">
        <v>171</v>
      </c>
      <c r="T55" s="108">
        <v>1010403</v>
      </c>
      <c r="U55" s="108">
        <v>360</v>
      </c>
      <c r="V55" s="108">
        <v>1455</v>
      </c>
      <c r="W55" s="108">
        <v>1</v>
      </c>
      <c r="X55" s="113">
        <v>2020</v>
      </c>
      <c r="Y55" s="113">
        <v>186</v>
      </c>
      <c r="Z55" s="113">
        <v>0</v>
      </c>
      <c r="AA55" s="114" t="s">
        <v>172</v>
      </c>
      <c r="AB55" s="108">
        <v>840</v>
      </c>
      <c r="AC55" s="109" t="s">
        <v>136</v>
      </c>
      <c r="AD55" s="211" t="s">
        <v>299</v>
      </c>
      <c r="AE55" s="211" t="s">
        <v>136</v>
      </c>
      <c r="AF55" s="212">
        <f t="shared" si="5"/>
        <v>13</v>
      </c>
      <c r="AG55" s="213">
        <f t="shared" si="6"/>
        <v>360.09000000000003</v>
      </c>
      <c r="AH55" s="214">
        <f t="shared" si="7"/>
        <v>4681.17</v>
      </c>
      <c r="AI55" s="215" t="s">
        <v>126</v>
      </c>
    </row>
    <row r="56" spans="1:35" ht="15">
      <c r="A56" s="108">
        <v>2021</v>
      </c>
      <c r="B56" s="108">
        <v>219</v>
      </c>
      <c r="C56" s="109" t="s">
        <v>151</v>
      </c>
      <c r="D56" s="208" t="s">
        <v>301</v>
      </c>
      <c r="E56" s="109" t="s">
        <v>161</v>
      </c>
      <c r="F56" s="209" t="s">
        <v>130</v>
      </c>
      <c r="G56" s="112">
        <v>12.86</v>
      </c>
      <c r="H56" s="112">
        <v>0</v>
      </c>
      <c r="I56" s="107" t="s">
        <v>118</v>
      </c>
      <c r="J56" s="112">
        <f t="shared" si="4"/>
        <v>12.86</v>
      </c>
      <c r="K56" s="210" t="s">
        <v>131</v>
      </c>
      <c r="L56" s="108">
        <v>2021</v>
      </c>
      <c r="M56" s="108">
        <v>3808</v>
      </c>
      <c r="N56" s="109" t="s">
        <v>302</v>
      </c>
      <c r="O56" s="111" t="s">
        <v>133</v>
      </c>
      <c r="P56" s="109" t="s">
        <v>134</v>
      </c>
      <c r="Q56" s="109" t="s">
        <v>134</v>
      </c>
      <c r="R56" s="108">
        <v>4</v>
      </c>
      <c r="S56" s="111" t="s">
        <v>135</v>
      </c>
      <c r="T56" s="108">
        <v>1040503</v>
      </c>
      <c r="U56" s="108">
        <v>1900</v>
      </c>
      <c r="V56" s="108">
        <v>3500</v>
      </c>
      <c r="W56" s="108">
        <v>1</v>
      </c>
      <c r="X56" s="113">
        <v>2021</v>
      </c>
      <c r="Y56" s="113">
        <v>72</v>
      </c>
      <c r="Z56" s="113">
        <v>0</v>
      </c>
      <c r="AA56" s="114" t="s">
        <v>172</v>
      </c>
      <c r="AB56" s="108">
        <v>838</v>
      </c>
      <c r="AC56" s="109" t="s">
        <v>136</v>
      </c>
      <c r="AD56" s="211" t="s">
        <v>303</v>
      </c>
      <c r="AE56" s="211" t="s">
        <v>136</v>
      </c>
      <c r="AF56" s="212">
        <f t="shared" si="5"/>
        <v>-19</v>
      </c>
      <c r="AG56" s="213">
        <f t="shared" si="6"/>
        <v>12.86</v>
      </c>
      <c r="AH56" s="214">
        <f t="shared" si="7"/>
        <v>-244.33999999999997</v>
      </c>
      <c r="AI56" s="215" t="s">
        <v>126</v>
      </c>
    </row>
    <row r="57" spans="1:35" ht="15">
      <c r="A57" s="108">
        <v>2021</v>
      </c>
      <c r="B57" s="108">
        <v>219</v>
      </c>
      <c r="C57" s="109" t="s">
        <v>151</v>
      </c>
      <c r="D57" s="208" t="s">
        <v>301</v>
      </c>
      <c r="E57" s="109" t="s">
        <v>161</v>
      </c>
      <c r="F57" s="209" t="s">
        <v>130</v>
      </c>
      <c r="G57" s="112">
        <v>2.08</v>
      </c>
      <c r="H57" s="112">
        <v>2.08</v>
      </c>
      <c r="I57" s="107" t="s">
        <v>118</v>
      </c>
      <c r="J57" s="112">
        <f t="shared" si="4"/>
        <v>0</v>
      </c>
      <c r="K57" s="210" t="s">
        <v>131</v>
      </c>
      <c r="L57" s="108">
        <v>2021</v>
      </c>
      <c r="M57" s="108">
        <v>3808</v>
      </c>
      <c r="N57" s="109" t="s">
        <v>302</v>
      </c>
      <c r="O57" s="111" t="s">
        <v>133</v>
      </c>
      <c r="P57" s="109" t="s">
        <v>134</v>
      </c>
      <c r="Q57" s="109" t="s">
        <v>134</v>
      </c>
      <c r="R57" s="108">
        <v>4</v>
      </c>
      <c r="S57" s="111" t="s">
        <v>135</v>
      </c>
      <c r="T57" s="108">
        <v>1040503</v>
      </c>
      <c r="U57" s="108">
        <v>1900</v>
      </c>
      <c r="V57" s="108">
        <v>3500</v>
      </c>
      <c r="W57" s="108">
        <v>1</v>
      </c>
      <c r="X57" s="113">
        <v>2021</v>
      </c>
      <c r="Y57" s="113">
        <v>72</v>
      </c>
      <c r="Z57" s="113">
        <v>0</v>
      </c>
      <c r="AA57" s="114" t="s">
        <v>172</v>
      </c>
      <c r="AB57" s="108">
        <v>839</v>
      </c>
      <c r="AC57" s="109" t="s">
        <v>136</v>
      </c>
      <c r="AD57" s="211" t="s">
        <v>303</v>
      </c>
      <c r="AE57" s="211" t="s">
        <v>136</v>
      </c>
      <c r="AF57" s="212">
        <f t="shared" si="5"/>
        <v>-19</v>
      </c>
      <c r="AG57" s="213">
        <f t="shared" si="6"/>
        <v>0</v>
      </c>
      <c r="AH57" s="214">
        <f t="shared" si="7"/>
        <v>0</v>
      </c>
      <c r="AI57" s="215" t="s">
        <v>126</v>
      </c>
    </row>
    <row r="58" spans="1:35" ht="15">
      <c r="A58" s="108">
        <v>2021</v>
      </c>
      <c r="B58" s="108">
        <v>220</v>
      </c>
      <c r="C58" s="109" t="s">
        <v>151</v>
      </c>
      <c r="D58" s="208" t="s">
        <v>304</v>
      </c>
      <c r="E58" s="109" t="s">
        <v>305</v>
      </c>
      <c r="F58" s="209" t="s">
        <v>119</v>
      </c>
      <c r="G58" s="112">
        <v>407.11</v>
      </c>
      <c r="H58" s="112">
        <v>73.41</v>
      </c>
      <c r="I58" s="107" t="s">
        <v>118</v>
      </c>
      <c r="J58" s="112">
        <f t="shared" si="4"/>
        <v>333.70000000000005</v>
      </c>
      <c r="K58" s="210" t="s">
        <v>306</v>
      </c>
      <c r="L58" s="108">
        <v>2021</v>
      </c>
      <c r="M58" s="108">
        <v>3727</v>
      </c>
      <c r="N58" s="109" t="s">
        <v>161</v>
      </c>
      <c r="O58" s="111" t="s">
        <v>307</v>
      </c>
      <c r="P58" s="109" t="s">
        <v>308</v>
      </c>
      <c r="Q58" s="109" t="s">
        <v>308</v>
      </c>
      <c r="R58" s="108">
        <v>1</v>
      </c>
      <c r="S58" s="111" t="s">
        <v>171</v>
      </c>
      <c r="T58" s="108">
        <v>1010203</v>
      </c>
      <c r="U58" s="108">
        <v>140</v>
      </c>
      <c r="V58" s="108">
        <v>490</v>
      </c>
      <c r="W58" s="108">
        <v>2</v>
      </c>
      <c r="X58" s="113">
        <v>2021</v>
      </c>
      <c r="Y58" s="113">
        <v>162</v>
      </c>
      <c r="Z58" s="113">
        <v>0</v>
      </c>
      <c r="AA58" s="114" t="s">
        <v>172</v>
      </c>
      <c r="AB58" s="108">
        <v>683</v>
      </c>
      <c r="AC58" s="109" t="s">
        <v>172</v>
      </c>
      <c r="AD58" s="211" t="s">
        <v>309</v>
      </c>
      <c r="AE58" s="211" t="s">
        <v>172</v>
      </c>
      <c r="AF58" s="212">
        <f t="shared" si="5"/>
        <v>-20</v>
      </c>
      <c r="AG58" s="213">
        <f t="shared" si="6"/>
        <v>333.70000000000005</v>
      </c>
      <c r="AH58" s="214">
        <f t="shared" si="7"/>
        <v>-6674.000000000001</v>
      </c>
      <c r="AI58" s="215" t="s">
        <v>126</v>
      </c>
    </row>
    <row r="59" spans="1:35" ht="15">
      <c r="A59" s="108">
        <v>2021</v>
      </c>
      <c r="B59" s="108">
        <v>221</v>
      </c>
      <c r="C59" s="109" t="s">
        <v>151</v>
      </c>
      <c r="D59" s="208" t="s">
        <v>310</v>
      </c>
      <c r="E59" s="109" t="s">
        <v>161</v>
      </c>
      <c r="F59" s="209" t="s">
        <v>130</v>
      </c>
      <c r="G59" s="112">
        <v>4.2</v>
      </c>
      <c r="H59" s="112">
        <v>0.76</v>
      </c>
      <c r="I59" s="107" t="s">
        <v>118</v>
      </c>
      <c r="J59" s="112">
        <f t="shared" si="4"/>
        <v>3.4400000000000004</v>
      </c>
      <c r="K59" s="210" t="s">
        <v>311</v>
      </c>
      <c r="L59" s="108">
        <v>2021</v>
      </c>
      <c r="M59" s="108">
        <v>3809</v>
      </c>
      <c r="N59" s="109" t="s">
        <v>302</v>
      </c>
      <c r="O59" s="111" t="s">
        <v>133</v>
      </c>
      <c r="P59" s="109" t="s">
        <v>134</v>
      </c>
      <c r="Q59" s="109" t="s">
        <v>134</v>
      </c>
      <c r="R59" s="108">
        <v>1</v>
      </c>
      <c r="S59" s="111" t="s">
        <v>171</v>
      </c>
      <c r="T59" s="108">
        <v>1010502</v>
      </c>
      <c r="U59" s="108">
        <v>460</v>
      </c>
      <c r="V59" s="108">
        <v>1280</v>
      </c>
      <c r="W59" s="108">
        <v>99</v>
      </c>
      <c r="X59" s="113">
        <v>2021</v>
      </c>
      <c r="Y59" s="113">
        <v>339</v>
      </c>
      <c r="Z59" s="113">
        <v>0</v>
      </c>
      <c r="AA59" s="114" t="s">
        <v>172</v>
      </c>
      <c r="AB59" s="108">
        <v>739</v>
      </c>
      <c r="AC59" s="109" t="s">
        <v>312</v>
      </c>
      <c r="AD59" s="211" t="s">
        <v>313</v>
      </c>
      <c r="AE59" s="211" t="s">
        <v>312</v>
      </c>
      <c r="AF59" s="212">
        <f t="shared" si="5"/>
        <v>-21</v>
      </c>
      <c r="AG59" s="213">
        <f t="shared" si="6"/>
        <v>3.4400000000000004</v>
      </c>
      <c r="AH59" s="214">
        <f t="shared" si="7"/>
        <v>-72.24000000000001</v>
      </c>
      <c r="AI59" s="215" t="s">
        <v>126</v>
      </c>
    </row>
    <row r="60" spans="1:35" ht="15">
      <c r="A60" s="108">
        <v>2021</v>
      </c>
      <c r="B60" s="108">
        <v>222</v>
      </c>
      <c r="C60" s="109" t="s">
        <v>151</v>
      </c>
      <c r="D60" s="208" t="s">
        <v>314</v>
      </c>
      <c r="E60" s="109" t="s">
        <v>315</v>
      </c>
      <c r="F60" s="209" t="s">
        <v>119</v>
      </c>
      <c r="G60" s="112">
        <v>24.53</v>
      </c>
      <c r="H60" s="112">
        <v>4.42</v>
      </c>
      <c r="I60" s="107" t="s">
        <v>118</v>
      </c>
      <c r="J60" s="112">
        <f t="shared" si="4"/>
        <v>20.11</v>
      </c>
      <c r="K60" s="210" t="s">
        <v>316</v>
      </c>
      <c r="L60" s="108">
        <v>2021</v>
      </c>
      <c r="M60" s="108">
        <v>3726</v>
      </c>
      <c r="N60" s="109" t="s">
        <v>161</v>
      </c>
      <c r="O60" s="111" t="s">
        <v>317</v>
      </c>
      <c r="P60" s="109" t="s">
        <v>318</v>
      </c>
      <c r="Q60" s="109" t="s">
        <v>318</v>
      </c>
      <c r="R60" s="108">
        <v>1</v>
      </c>
      <c r="S60" s="111" t="s">
        <v>171</v>
      </c>
      <c r="T60" s="108">
        <v>1010203</v>
      </c>
      <c r="U60" s="108">
        <v>140</v>
      </c>
      <c r="V60" s="108">
        <v>490</v>
      </c>
      <c r="W60" s="108">
        <v>1</v>
      </c>
      <c r="X60" s="113">
        <v>2021</v>
      </c>
      <c r="Y60" s="113">
        <v>61</v>
      </c>
      <c r="Z60" s="113">
        <v>0</v>
      </c>
      <c r="AA60" s="114" t="s">
        <v>172</v>
      </c>
      <c r="AB60" s="108">
        <v>744</v>
      </c>
      <c r="AC60" s="109" t="s">
        <v>190</v>
      </c>
      <c r="AD60" s="211" t="s">
        <v>167</v>
      </c>
      <c r="AE60" s="211" t="s">
        <v>190</v>
      </c>
      <c r="AF60" s="212">
        <f t="shared" si="5"/>
        <v>-1</v>
      </c>
      <c r="AG60" s="213">
        <f t="shared" si="6"/>
        <v>20.11</v>
      </c>
      <c r="AH60" s="214">
        <f t="shared" si="7"/>
        <v>-20.11</v>
      </c>
      <c r="AI60" s="215" t="s">
        <v>126</v>
      </c>
    </row>
    <row r="61" spans="1:35" ht="15">
      <c r="A61" s="108">
        <v>2021</v>
      </c>
      <c r="B61" s="108">
        <v>223</v>
      </c>
      <c r="C61" s="109" t="s">
        <v>312</v>
      </c>
      <c r="D61" s="208" t="s">
        <v>319</v>
      </c>
      <c r="E61" s="109" t="s">
        <v>320</v>
      </c>
      <c r="F61" s="209" t="s">
        <v>321</v>
      </c>
      <c r="G61" s="112">
        <v>295.9</v>
      </c>
      <c r="H61" s="112">
        <v>53.36</v>
      </c>
      <c r="I61" s="107" t="s">
        <v>118</v>
      </c>
      <c r="J61" s="112">
        <f t="shared" si="4"/>
        <v>242.53999999999996</v>
      </c>
      <c r="K61" s="210" t="s">
        <v>322</v>
      </c>
      <c r="L61" s="108">
        <v>2021</v>
      </c>
      <c r="M61" s="108">
        <v>3929</v>
      </c>
      <c r="N61" s="109" t="s">
        <v>215</v>
      </c>
      <c r="O61" s="111" t="s">
        <v>323</v>
      </c>
      <c r="P61" s="109" t="s">
        <v>324</v>
      </c>
      <c r="Q61" s="109" t="s">
        <v>324</v>
      </c>
      <c r="R61" s="108">
        <v>1</v>
      </c>
      <c r="S61" s="111" t="s">
        <v>171</v>
      </c>
      <c r="T61" s="108">
        <v>1010502</v>
      </c>
      <c r="U61" s="108">
        <v>460</v>
      </c>
      <c r="V61" s="108">
        <v>1280</v>
      </c>
      <c r="W61" s="108">
        <v>99</v>
      </c>
      <c r="X61" s="113">
        <v>2021</v>
      </c>
      <c r="Y61" s="113">
        <v>50</v>
      </c>
      <c r="Z61" s="113">
        <v>0</v>
      </c>
      <c r="AA61" s="114" t="s">
        <v>172</v>
      </c>
      <c r="AB61" s="108">
        <v>743</v>
      </c>
      <c r="AC61" s="109" t="s">
        <v>190</v>
      </c>
      <c r="AD61" s="211" t="s">
        <v>197</v>
      </c>
      <c r="AE61" s="211" t="s">
        <v>190</v>
      </c>
      <c r="AF61" s="212">
        <f t="shared" si="5"/>
        <v>-32</v>
      </c>
      <c r="AG61" s="213">
        <f t="shared" si="6"/>
        <v>242.53999999999996</v>
      </c>
      <c r="AH61" s="214">
        <f t="shared" si="7"/>
        <v>-7761.279999999999</v>
      </c>
      <c r="AI61" s="215" t="s">
        <v>126</v>
      </c>
    </row>
    <row r="62" spans="1:35" ht="15">
      <c r="A62" s="108">
        <v>2021</v>
      </c>
      <c r="B62" s="108">
        <v>224</v>
      </c>
      <c r="C62" s="109" t="s">
        <v>312</v>
      </c>
      <c r="D62" s="208" t="s">
        <v>325</v>
      </c>
      <c r="E62" s="109" t="s">
        <v>183</v>
      </c>
      <c r="F62" s="209" t="s">
        <v>326</v>
      </c>
      <c r="G62" s="112">
        <v>5455.84</v>
      </c>
      <c r="H62" s="112">
        <v>983.84</v>
      </c>
      <c r="I62" s="107" t="s">
        <v>126</v>
      </c>
      <c r="J62" s="112">
        <f t="shared" si="4"/>
        <v>5455.84</v>
      </c>
      <c r="K62" s="210" t="s">
        <v>327</v>
      </c>
      <c r="L62" s="108">
        <v>2021</v>
      </c>
      <c r="M62" s="108">
        <v>3958</v>
      </c>
      <c r="N62" s="109" t="s">
        <v>215</v>
      </c>
      <c r="O62" s="111" t="s">
        <v>328</v>
      </c>
      <c r="P62" s="109" t="s">
        <v>329</v>
      </c>
      <c r="Q62" s="109" t="s">
        <v>119</v>
      </c>
      <c r="R62" s="108">
        <v>6</v>
      </c>
      <c r="S62" s="111" t="s">
        <v>330</v>
      </c>
      <c r="T62" s="108">
        <v>2060201</v>
      </c>
      <c r="U62" s="108">
        <v>7830</v>
      </c>
      <c r="V62" s="108">
        <v>10055</v>
      </c>
      <c r="W62" s="108">
        <v>99</v>
      </c>
      <c r="X62" s="113">
        <v>2021</v>
      </c>
      <c r="Y62" s="113">
        <v>172</v>
      </c>
      <c r="Z62" s="113">
        <v>0</v>
      </c>
      <c r="AA62" s="114" t="s">
        <v>331</v>
      </c>
      <c r="AB62" s="108">
        <v>780</v>
      </c>
      <c r="AC62" s="109" t="s">
        <v>288</v>
      </c>
      <c r="AD62" s="211" t="s">
        <v>332</v>
      </c>
      <c r="AE62" s="211" t="s">
        <v>136</v>
      </c>
      <c r="AF62" s="212">
        <f t="shared" si="5"/>
        <v>-26</v>
      </c>
      <c r="AG62" s="213">
        <f t="shared" si="6"/>
        <v>5455.84</v>
      </c>
      <c r="AH62" s="214">
        <f t="shared" si="7"/>
        <v>-141851.84</v>
      </c>
      <c r="AI62" s="215" t="s">
        <v>126</v>
      </c>
    </row>
    <row r="63" spans="1:35" ht="15">
      <c r="A63" s="108">
        <v>2021</v>
      </c>
      <c r="B63" s="108">
        <v>225</v>
      </c>
      <c r="C63" s="109" t="s">
        <v>312</v>
      </c>
      <c r="D63" s="208" t="s">
        <v>333</v>
      </c>
      <c r="E63" s="109" t="s">
        <v>183</v>
      </c>
      <c r="F63" s="209" t="s">
        <v>334</v>
      </c>
      <c r="G63" s="112">
        <v>1903.2</v>
      </c>
      <c r="H63" s="112">
        <v>343.2</v>
      </c>
      <c r="I63" s="107" t="s">
        <v>126</v>
      </c>
      <c r="J63" s="112">
        <f t="shared" si="4"/>
        <v>1903.2</v>
      </c>
      <c r="K63" s="210" t="s">
        <v>335</v>
      </c>
      <c r="L63" s="108">
        <v>2021</v>
      </c>
      <c r="M63" s="108">
        <v>3957</v>
      </c>
      <c r="N63" s="109" t="s">
        <v>215</v>
      </c>
      <c r="O63" s="111" t="s">
        <v>328</v>
      </c>
      <c r="P63" s="109" t="s">
        <v>329</v>
      </c>
      <c r="Q63" s="109" t="s">
        <v>119</v>
      </c>
      <c r="R63" s="108">
        <v>7</v>
      </c>
      <c r="S63" s="111" t="s">
        <v>336</v>
      </c>
      <c r="T63" s="108">
        <v>2070101</v>
      </c>
      <c r="U63" s="108">
        <v>8030</v>
      </c>
      <c r="V63" s="108">
        <v>13195</v>
      </c>
      <c r="W63" s="108">
        <v>99</v>
      </c>
      <c r="X63" s="113">
        <v>2019</v>
      </c>
      <c r="Y63" s="113">
        <v>294</v>
      </c>
      <c r="Z63" s="113">
        <v>0</v>
      </c>
      <c r="AA63" s="114" t="s">
        <v>288</v>
      </c>
      <c r="AB63" s="108">
        <v>783</v>
      </c>
      <c r="AC63" s="109" t="s">
        <v>288</v>
      </c>
      <c r="AD63" s="211" t="s">
        <v>136</v>
      </c>
      <c r="AE63" s="211" t="s">
        <v>136</v>
      </c>
      <c r="AF63" s="212">
        <f t="shared" si="5"/>
        <v>0</v>
      </c>
      <c r="AG63" s="213">
        <f t="shared" si="6"/>
        <v>1903.2</v>
      </c>
      <c r="AH63" s="214">
        <f t="shared" si="7"/>
        <v>0</v>
      </c>
      <c r="AI63" s="215" t="s">
        <v>126</v>
      </c>
    </row>
    <row r="64" spans="1:35" ht="96">
      <c r="A64" s="108">
        <v>2021</v>
      </c>
      <c r="B64" s="108">
        <v>226</v>
      </c>
      <c r="C64" s="109" t="s">
        <v>312</v>
      </c>
      <c r="D64" s="208" t="s">
        <v>337</v>
      </c>
      <c r="E64" s="109" t="s">
        <v>183</v>
      </c>
      <c r="F64" s="216" t="s">
        <v>338</v>
      </c>
      <c r="G64" s="112">
        <v>10000</v>
      </c>
      <c r="H64" s="112">
        <v>1803.28</v>
      </c>
      <c r="I64" s="107" t="s">
        <v>118</v>
      </c>
      <c r="J64" s="112">
        <f t="shared" si="4"/>
        <v>8196.72</v>
      </c>
      <c r="K64" s="210" t="s">
        <v>339</v>
      </c>
      <c r="L64" s="108">
        <v>2021</v>
      </c>
      <c r="M64" s="108">
        <v>3893</v>
      </c>
      <c r="N64" s="109" t="s">
        <v>183</v>
      </c>
      <c r="O64" s="111" t="s">
        <v>340</v>
      </c>
      <c r="P64" s="109" t="s">
        <v>341</v>
      </c>
      <c r="Q64" s="109" t="s">
        <v>341</v>
      </c>
      <c r="R64" s="108">
        <v>8</v>
      </c>
      <c r="S64" s="111" t="s">
        <v>181</v>
      </c>
      <c r="T64" s="108">
        <v>1080102</v>
      </c>
      <c r="U64" s="108">
        <v>2770</v>
      </c>
      <c r="V64" s="108">
        <v>7310</v>
      </c>
      <c r="W64" s="108">
        <v>99</v>
      </c>
      <c r="X64" s="113">
        <v>2021</v>
      </c>
      <c r="Y64" s="113">
        <v>154</v>
      </c>
      <c r="Z64" s="113">
        <v>0</v>
      </c>
      <c r="AA64" s="114" t="s">
        <v>172</v>
      </c>
      <c r="AB64" s="108">
        <v>737</v>
      </c>
      <c r="AC64" s="109" t="s">
        <v>312</v>
      </c>
      <c r="AD64" s="211" t="s">
        <v>124</v>
      </c>
      <c r="AE64" s="211" t="s">
        <v>312</v>
      </c>
      <c r="AF64" s="212">
        <f t="shared" si="5"/>
        <v>-64</v>
      </c>
      <c r="AG64" s="213">
        <f t="shared" si="6"/>
        <v>8196.72</v>
      </c>
      <c r="AH64" s="214">
        <f t="shared" si="7"/>
        <v>-524590.08</v>
      </c>
      <c r="AI64" s="215" t="s">
        <v>126</v>
      </c>
    </row>
    <row r="65" spans="1:35" ht="15">
      <c r="A65" s="108">
        <v>2021</v>
      </c>
      <c r="B65" s="108">
        <v>228</v>
      </c>
      <c r="C65" s="109" t="s">
        <v>312</v>
      </c>
      <c r="D65" s="208" t="s">
        <v>342</v>
      </c>
      <c r="E65" s="109" t="s">
        <v>302</v>
      </c>
      <c r="F65" s="216" t="s">
        <v>343</v>
      </c>
      <c r="G65" s="112">
        <v>489.14</v>
      </c>
      <c r="H65" s="112">
        <v>0</v>
      </c>
      <c r="I65" s="107" t="s">
        <v>126</v>
      </c>
      <c r="J65" s="112">
        <f t="shared" si="4"/>
        <v>489.14</v>
      </c>
      <c r="K65" s="210" t="s">
        <v>344</v>
      </c>
      <c r="L65" s="108">
        <v>2021</v>
      </c>
      <c r="M65" s="108">
        <v>3847</v>
      </c>
      <c r="N65" s="109" t="s">
        <v>151</v>
      </c>
      <c r="O65" s="111" t="s">
        <v>345</v>
      </c>
      <c r="P65" s="109" t="s">
        <v>346</v>
      </c>
      <c r="Q65" s="109" t="s">
        <v>347</v>
      </c>
      <c r="R65" s="108">
        <v>1</v>
      </c>
      <c r="S65" s="111" t="s">
        <v>171</v>
      </c>
      <c r="T65" s="108">
        <v>1010203</v>
      </c>
      <c r="U65" s="108">
        <v>140</v>
      </c>
      <c r="V65" s="108">
        <v>490</v>
      </c>
      <c r="W65" s="108">
        <v>1</v>
      </c>
      <c r="X65" s="113">
        <v>2021</v>
      </c>
      <c r="Y65" s="113">
        <v>167</v>
      </c>
      <c r="Z65" s="113">
        <v>0</v>
      </c>
      <c r="AA65" s="114" t="s">
        <v>172</v>
      </c>
      <c r="AB65" s="108">
        <v>738</v>
      </c>
      <c r="AC65" s="109" t="s">
        <v>312</v>
      </c>
      <c r="AD65" s="211" t="s">
        <v>348</v>
      </c>
      <c r="AE65" s="211" t="s">
        <v>312</v>
      </c>
      <c r="AF65" s="212">
        <f t="shared" si="5"/>
        <v>-33</v>
      </c>
      <c r="AG65" s="213">
        <f t="shared" si="6"/>
        <v>489.14</v>
      </c>
      <c r="AH65" s="214">
        <f t="shared" si="7"/>
        <v>-16141.619999999999</v>
      </c>
      <c r="AI65" s="215" t="s">
        <v>126</v>
      </c>
    </row>
    <row r="66" spans="1:35" ht="156">
      <c r="A66" s="108">
        <v>2021</v>
      </c>
      <c r="B66" s="108">
        <v>229</v>
      </c>
      <c r="C66" s="109" t="s">
        <v>264</v>
      </c>
      <c r="D66" s="208" t="s">
        <v>349</v>
      </c>
      <c r="E66" s="109" t="s">
        <v>190</v>
      </c>
      <c r="F66" s="216" t="s">
        <v>350</v>
      </c>
      <c r="G66" s="112">
        <v>363.46</v>
      </c>
      <c r="H66" s="112">
        <v>65.54</v>
      </c>
      <c r="I66" s="107" t="s">
        <v>118</v>
      </c>
      <c r="J66" s="112">
        <f t="shared" si="4"/>
        <v>297.91999999999996</v>
      </c>
      <c r="K66" s="210" t="s">
        <v>176</v>
      </c>
      <c r="L66" s="108">
        <v>2021</v>
      </c>
      <c r="M66" s="108">
        <v>4016</v>
      </c>
      <c r="N66" s="109" t="s">
        <v>264</v>
      </c>
      <c r="O66" s="111" t="s">
        <v>178</v>
      </c>
      <c r="P66" s="109" t="s">
        <v>179</v>
      </c>
      <c r="Q66" s="109" t="s">
        <v>180</v>
      </c>
      <c r="R66" s="108">
        <v>8</v>
      </c>
      <c r="S66" s="111" t="s">
        <v>181</v>
      </c>
      <c r="T66" s="108">
        <v>1080203</v>
      </c>
      <c r="U66" s="108">
        <v>2890</v>
      </c>
      <c r="V66" s="108">
        <v>7420</v>
      </c>
      <c r="W66" s="108">
        <v>99</v>
      </c>
      <c r="X66" s="113">
        <v>2021</v>
      </c>
      <c r="Y66" s="113">
        <v>165</v>
      </c>
      <c r="Z66" s="113">
        <v>0</v>
      </c>
      <c r="AA66" s="114" t="s">
        <v>351</v>
      </c>
      <c r="AB66" s="108">
        <v>753</v>
      </c>
      <c r="AC66" s="109" t="s">
        <v>351</v>
      </c>
      <c r="AD66" s="211" t="s">
        <v>352</v>
      </c>
      <c r="AE66" s="211" t="s">
        <v>351</v>
      </c>
      <c r="AF66" s="212">
        <f t="shared" si="5"/>
        <v>-43</v>
      </c>
      <c r="AG66" s="213">
        <f t="shared" si="6"/>
        <v>297.91999999999996</v>
      </c>
      <c r="AH66" s="214">
        <f t="shared" si="7"/>
        <v>-12810.559999999998</v>
      </c>
      <c r="AI66" s="215" t="s">
        <v>126</v>
      </c>
    </row>
    <row r="67" spans="1:35" ht="15">
      <c r="A67" s="108">
        <v>2021</v>
      </c>
      <c r="B67" s="108">
        <v>230</v>
      </c>
      <c r="C67" s="109" t="s">
        <v>264</v>
      </c>
      <c r="D67" s="208" t="s">
        <v>353</v>
      </c>
      <c r="E67" s="109" t="s">
        <v>167</v>
      </c>
      <c r="F67" s="216" t="s">
        <v>119</v>
      </c>
      <c r="G67" s="112">
        <v>1391.31</v>
      </c>
      <c r="H67" s="112">
        <v>250.89</v>
      </c>
      <c r="I67" s="107" t="s">
        <v>118</v>
      </c>
      <c r="J67" s="112">
        <f t="shared" si="4"/>
        <v>1140.42</v>
      </c>
      <c r="K67" s="210" t="s">
        <v>354</v>
      </c>
      <c r="L67" s="108">
        <v>2021</v>
      </c>
      <c r="M67" s="108">
        <v>4015</v>
      </c>
      <c r="N67" s="109" t="s">
        <v>264</v>
      </c>
      <c r="O67" s="111" t="s">
        <v>355</v>
      </c>
      <c r="P67" s="109" t="s">
        <v>356</v>
      </c>
      <c r="Q67" s="109" t="s">
        <v>356</v>
      </c>
      <c r="R67" s="108">
        <v>8</v>
      </c>
      <c r="S67" s="111" t="s">
        <v>181</v>
      </c>
      <c r="T67" s="108">
        <v>1080102</v>
      </c>
      <c r="U67" s="108">
        <v>2770</v>
      </c>
      <c r="V67" s="108">
        <v>7310</v>
      </c>
      <c r="W67" s="108">
        <v>99</v>
      </c>
      <c r="X67" s="113">
        <v>2021</v>
      </c>
      <c r="Y67" s="113">
        <v>75</v>
      </c>
      <c r="Z67" s="113">
        <v>0</v>
      </c>
      <c r="AA67" s="114" t="s">
        <v>351</v>
      </c>
      <c r="AB67" s="108">
        <v>752</v>
      </c>
      <c r="AC67" s="109" t="s">
        <v>351</v>
      </c>
      <c r="AD67" s="211" t="s">
        <v>197</v>
      </c>
      <c r="AE67" s="211" t="s">
        <v>351</v>
      </c>
      <c r="AF67" s="212">
        <f t="shared" si="5"/>
        <v>-25</v>
      </c>
      <c r="AG67" s="213">
        <f t="shared" si="6"/>
        <v>1140.42</v>
      </c>
      <c r="AH67" s="214">
        <f t="shared" si="7"/>
        <v>-28510.5</v>
      </c>
      <c r="AI67" s="215" t="s">
        <v>126</v>
      </c>
    </row>
    <row r="68" spans="1:35" ht="15">
      <c r="A68" s="108">
        <v>2021</v>
      </c>
      <c r="B68" s="108">
        <v>231</v>
      </c>
      <c r="C68" s="109" t="s">
        <v>264</v>
      </c>
      <c r="D68" s="208" t="s">
        <v>357</v>
      </c>
      <c r="E68" s="109" t="s">
        <v>215</v>
      </c>
      <c r="F68" s="216" t="s">
        <v>119</v>
      </c>
      <c r="G68" s="112">
        <v>1715.62</v>
      </c>
      <c r="H68" s="112">
        <v>0</v>
      </c>
      <c r="I68" s="107" t="s">
        <v>118</v>
      </c>
      <c r="J68" s="112">
        <f t="shared" si="4"/>
        <v>1715.62</v>
      </c>
      <c r="K68" s="210" t="s">
        <v>170</v>
      </c>
      <c r="L68" s="108">
        <v>2021</v>
      </c>
      <c r="M68" s="108">
        <v>3973</v>
      </c>
      <c r="N68" s="109" t="s">
        <v>312</v>
      </c>
      <c r="O68" s="111" t="s">
        <v>133</v>
      </c>
      <c r="P68" s="109" t="s">
        <v>134</v>
      </c>
      <c r="Q68" s="109" t="s">
        <v>134</v>
      </c>
      <c r="R68" s="108">
        <v>1</v>
      </c>
      <c r="S68" s="111" t="s">
        <v>171</v>
      </c>
      <c r="T68" s="108">
        <v>1080203</v>
      </c>
      <c r="U68" s="108">
        <v>2890</v>
      </c>
      <c r="V68" s="108">
        <v>7420</v>
      </c>
      <c r="W68" s="108">
        <v>99</v>
      </c>
      <c r="X68" s="113">
        <v>2021</v>
      </c>
      <c r="Y68" s="113">
        <v>70</v>
      </c>
      <c r="Z68" s="113">
        <v>0</v>
      </c>
      <c r="AA68" s="114" t="s">
        <v>351</v>
      </c>
      <c r="AB68" s="108">
        <v>830</v>
      </c>
      <c r="AC68" s="109" t="s">
        <v>136</v>
      </c>
      <c r="AD68" s="211" t="s">
        <v>288</v>
      </c>
      <c r="AE68" s="211" t="s">
        <v>136</v>
      </c>
      <c r="AF68" s="212">
        <f t="shared" si="5"/>
        <v>1</v>
      </c>
      <c r="AG68" s="213">
        <f t="shared" si="6"/>
        <v>1715.62</v>
      </c>
      <c r="AH68" s="214">
        <f t="shared" si="7"/>
        <v>1715.62</v>
      </c>
      <c r="AI68" s="215" t="s">
        <v>126</v>
      </c>
    </row>
    <row r="69" spans="1:35" ht="15">
      <c r="A69" s="108">
        <v>2021</v>
      </c>
      <c r="B69" s="108">
        <v>231</v>
      </c>
      <c r="C69" s="109" t="s">
        <v>264</v>
      </c>
      <c r="D69" s="208" t="s">
        <v>357</v>
      </c>
      <c r="E69" s="109" t="s">
        <v>215</v>
      </c>
      <c r="F69" s="216" t="s">
        <v>119</v>
      </c>
      <c r="G69" s="112">
        <v>377.43</v>
      </c>
      <c r="H69" s="112">
        <v>377.43</v>
      </c>
      <c r="I69" s="107" t="s">
        <v>118</v>
      </c>
      <c r="J69" s="112">
        <f t="shared" si="4"/>
        <v>0</v>
      </c>
      <c r="K69" s="210" t="s">
        <v>170</v>
      </c>
      <c r="L69" s="108">
        <v>2021</v>
      </c>
      <c r="M69" s="108">
        <v>3973</v>
      </c>
      <c r="N69" s="109" t="s">
        <v>312</v>
      </c>
      <c r="O69" s="111" t="s">
        <v>133</v>
      </c>
      <c r="P69" s="109" t="s">
        <v>134</v>
      </c>
      <c r="Q69" s="109" t="s">
        <v>134</v>
      </c>
      <c r="R69" s="108">
        <v>1</v>
      </c>
      <c r="S69" s="111" t="s">
        <v>171</v>
      </c>
      <c r="T69" s="108">
        <v>1080203</v>
      </c>
      <c r="U69" s="108">
        <v>2890</v>
      </c>
      <c r="V69" s="108">
        <v>7420</v>
      </c>
      <c r="W69" s="108">
        <v>99</v>
      </c>
      <c r="X69" s="113">
        <v>2021</v>
      </c>
      <c r="Y69" s="113">
        <v>70</v>
      </c>
      <c r="Z69" s="113">
        <v>0</v>
      </c>
      <c r="AA69" s="114" t="s">
        <v>351</v>
      </c>
      <c r="AB69" s="108">
        <v>836</v>
      </c>
      <c r="AC69" s="109" t="s">
        <v>136</v>
      </c>
      <c r="AD69" s="211" t="s">
        <v>288</v>
      </c>
      <c r="AE69" s="211" t="s">
        <v>136</v>
      </c>
      <c r="AF69" s="212">
        <f t="shared" si="5"/>
        <v>1</v>
      </c>
      <c r="AG69" s="213">
        <f t="shared" si="6"/>
        <v>0</v>
      </c>
      <c r="AH69" s="214">
        <f t="shared" si="7"/>
        <v>0</v>
      </c>
      <c r="AI69" s="215" t="s">
        <v>126</v>
      </c>
    </row>
    <row r="70" spans="1:35" ht="15">
      <c r="A70" s="108">
        <v>2021</v>
      </c>
      <c r="B70" s="108">
        <v>231</v>
      </c>
      <c r="C70" s="109" t="s">
        <v>264</v>
      </c>
      <c r="D70" s="208" t="s">
        <v>357</v>
      </c>
      <c r="E70" s="109" t="s">
        <v>215</v>
      </c>
      <c r="F70" s="216" t="s">
        <v>119</v>
      </c>
      <c r="G70" s="112">
        <v>62.74</v>
      </c>
      <c r="H70" s="112">
        <v>0</v>
      </c>
      <c r="I70" s="107" t="s">
        <v>118</v>
      </c>
      <c r="J70" s="112">
        <f t="shared" si="4"/>
        <v>62.74</v>
      </c>
      <c r="K70" s="210" t="s">
        <v>170</v>
      </c>
      <c r="L70" s="108">
        <v>2021</v>
      </c>
      <c r="M70" s="108">
        <v>3973</v>
      </c>
      <c r="N70" s="109" t="s">
        <v>312</v>
      </c>
      <c r="O70" s="111" t="s">
        <v>133</v>
      </c>
      <c r="P70" s="109" t="s">
        <v>134</v>
      </c>
      <c r="Q70" s="109" t="s">
        <v>134</v>
      </c>
      <c r="R70" s="108">
        <v>1</v>
      </c>
      <c r="S70" s="111" t="s">
        <v>171</v>
      </c>
      <c r="T70" s="108">
        <v>1040203</v>
      </c>
      <c r="U70" s="108">
        <v>1570</v>
      </c>
      <c r="V70" s="108">
        <v>2970</v>
      </c>
      <c r="W70" s="108">
        <v>2</v>
      </c>
      <c r="X70" s="113">
        <v>2021</v>
      </c>
      <c r="Y70" s="113">
        <v>68</v>
      </c>
      <c r="Z70" s="113">
        <v>0</v>
      </c>
      <c r="AA70" s="114" t="s">
        <v>119</v>
      </c>
      <c r="AB70" s="108">
        <v>749</v>
      </c>
      <c r="AC70" s="109" t="s">
        <v>358</v>
      </c>
      <c r="AD70" s="211" t="s">
        <v>288</v>
      </c>
      <c r="AE70" s="211" t="s">
        <v>136</v>
      </c>
      <c r="AF70" s="212">
        <f t="shared" si="5"/>
        <v>1</v>
      </c>
      <c r="AG70" s="213">
        <f t="shared" si="6"/>
        <v>62.74</v>
      </c>
      <c r="AH70" s="214">
        <f t="shared" si="7"/>
        <v>62.74</v>
      </c>
      <c r="AI70" s="215" t="s">
        <v>126</v>
      </c>
    </row>
    <row r="71" spans="1:35" ht="15">
      <c r="A71" s="108">
        <v>2021</v>
      </c>
      <c r="B71" s="108">
        <v>231</v>
      </c>
      <c r="C71" s="109" t="s">
        <v>264</v>
      </c>
      <c r="D71" s="208" t="s">
        <v>357</v>
      </c>
      <c r="E71" s="109" t="s">
        <v>215</v>
      </c>
      <c r="F71" s="216" t="s">
        <v>119</v>
      </c>
      <c r="G71" s="112">
        <v>6.27</v>
      </c>
      <c r="H71" s="112">
        <v>6.27</v>
      </c>
      <c r="I71" s="107" t="s">
        <v>118</v>
      </c>
      <c r="J71" s="112">
        <f t="shared" si="4"/>
        <v>0</v>
      </c>
      <c r="K71" s="210" t="s">
        <v>170</v>
      </c>
      <c r="L71" s="108">
        <v>2021</v>
      </c>
      <c r="M71" s="108">
        <v>3973</v>
      </c>
      <c r="N71" s="109" t="s">
        <v>312</v>
      </c>
      <c r="O71" s="111" t="s">
        <v>133</v>
      </c>
      <c r="P71" s="109" t="s">
        <v>134</v>
      </c>
      <c r="Q71" s="109" t="s">
        <v>134</v>
      </c>
      <c r="R71" s="108">
        <v>1</v>
      </c>
      <c r="S71" s="111" t="s">
        <v>171</v>
      </c>
      <c r="T71" s="108">
        <v>1040203</v>
      </c>
      <c r="U71" s="108">
        <v>1570</v>
      </c>
      <c r="V71" s="108">
        <v>2970</v>
      </c>
      <c r="W71" s="108">
        <v>2</v>
      </c>
      <c r="X71" s="113">
        <v>2021</v>
      </c>
      <c r="Y71" s="113">
        <v>68</v>
      </c>
      <c r="Z71" s="113">
        <v>0</v>
      </c>
      <c r="AA71" s="114" t="s">
        <v>351</v>
      </c>
      <c r="AB71" s="108">
        <v>834</v>
      </c>
      <c r="AC71" s="109" t="s">
        <v>136</v>
      </c>
      <c r="AD71" s="211" t="s">
        <v>288</v>
      </c>
      <c r="AE71" s="211" t="s">
        <v>136</v>
      </c>
      <c r="AF71" s="212">
        <f t="shared" si="5"/>
        <v>1</v>
      </c>
      <c r="AG71" s="213">
        <f t="shared" si="6"/>
        <v>0</v>
      </c>
      <c r="AH71" s="214">
        <f t="shared" si="7"/>
        <v>0</v>
      </c>
      <c r="AI71" s="215" t="s">
        <v>126</v>
      </c>
    </row>
    <row r="72" spans="1:35" ht="15">
      <c r="A72" s="108">
        <v>2021</v>
      </c>
      <c r="B72" s="108">
        <v>231</v>
      </c>
      <c r="C72" s="109" t="s">
        <v>264</v>
      </c>
      <c r="D72" s="208" t="s">
        <v>357</v>
      </c>
      <c r="E72" s="109" t="s">
        <v>215</v>
      </c>
      <c r="F72" s="216" t="s">
        <v>119</v>
      </c>
      <c r="G72" s="112">
        <v>63.31</v>
      </c>
      <c r="H72" s="112">
        <v>0</v>
      </c>
      <c r="I72" s="107" t="s">
        <v>118</v>
      </c>
      <c r="J72" s="112">
        <f aca="true" t="shared" si="8" ref="J72:J103">IF(I72="SI",G72-H72,G72)</f>
        <v>63.31</v>
      </c>
      <c r="K72" s="210" t="s">
        <v>170</v>
      </c>
      <c r="L72" s="108">
        <v>2021</v>
      </c>
      <c r="M72" s="108">
        <v>3973</v>
      </c>
      <c r="N72" s="109" t="s">
        <v>312</v>
      </c>
      <c r="O72" s="111" t="s">
        <v>133</v>
      </c>
      <c r="P72" s="109" t="s">
        <v>134</v>
      </c>
      <c r="Q72" s="109" t="s">
        <v>134</v>
      </c>
      <c r="R72" s="108">
        <v>1</v>
      </c>
      <c r="S72" s="111" t="s">
        <v>171</v>
      </c>
      <c r="T72" s="108">
        <v>1100503</v>
      </c>
      <c r="U72" s="108">
        <v>4210</v>
      </c>
      <c r="V72" s="108">
        <v>5180</v>
      </c>
      <c r="W72" s="108">
        <v>99</v>
      </c>
      <c r="X72" s="113">
        <v>2021</v>
      </c>
      <c r="Y72" s="113">
        <v>71</v>
      </c>
      <c r="Z72" s="113">
        <v>0</v>
      </c>
      <c r="AA72" s="114" t="s">
        <v>351</v>
      </c>
      <c r="AB72" s="108">
        <v>831</v>
      </c>
      <c r="AC72" s="109" t="s">
        <v>136</v>
      </c>
      <c r="AD72" s="211" t="s">
        <v>288</v>
      </c>
      <c r="AE72" s="211" t="s">
        <v>136</v>
      </c>
      <c r="AF72" s="212">
        <f aca="true" t="shared" si="9" ref="AF72:AF103">AE72-AD72</f>
        <v>1</v>
      </c>
      <c r="AG72" s="213">
        <f aca="true" t="shared" si="10" ref="AG72:AG103">IF(AI72="SI",0,J72)</f>
        <v>63.31</v>
      </c>
      <c r="AH72" s="214">
        <f aca="true" t="shared" si="11" ref="AH72:AH103">AG72*AF72</f>
        <v>63.31</v>
      </c>
      <c r="AI72" s="215" t="s">
        <v>126</v>
      </c>
    </row>
    <row r="73" spans="1:35" ht="15">
      <c r="A73" s="108">
        <v>2021</v>
      </c>
      <c r="B73" s="108">
        <v>231</v>
      </c>
      <c r="C73" s="109" t="s">
        <v>264</v>
      </c>
      <c r="D73" s="208" t="s">
        <v>357</v>
      </c>
      <c r="E73" s="109" t="s">
        <v>215</v>
      </c>
      <c r="F73" s="216" t="s">
        <v>119</v>
      </c>
      <c r="G73" s="112">
        <v>13.93</v>
      </c>
      <c r="H73" s="112">
        <v>13.93</v>
      </c>
      <c r="I73" s="107" t="s">
        <v>118</v>
      </c>
      <c r="J73" s="112">
        <f t="shared" si="8"/>
        <v>0</v>
      </c>
      <c r="K73" s="210" t="s">
        <v>170</v>
      </c>
      <c r="L73" s="108">
        <v>2021</v>
      </c>
      <c r="M73" s="108">
        <v>3973</v>
      </c>
      <c r="N73" s="109" t="s">
        <v>312</v>
      </c>
      <c r="O73" s="111" t="s">
        <v>133</v>
      </c>
      <c r="P73" s="109" t="s">
        <v>134</v>
      </c>
      <c r="Q73" s="109" t="s">
        <v>134</v>
      </c>
      <c r="R73" s="108">
        <v>1</v>
      </c>
      <c r="S73" s="111" t="s">
        <v>171</v>
      </c>
      <c r="T73" s="108">
        <v>1100503</v>
      </c>
      <c r="U73" s="108">
        <v>4210</v>
      </c>
      <c r="V73" s="108">
        <v>5180</v>
      </c>
      <c r="W73" s="108">
        <v>99</v>
      </c>
      <c r="X73" s="113">
        <v>2021</v>
      </c>
      <c r="Y73" s="113">
        <v>71</v>
      </c>
      <c r="Z73" s="113">
        <v>0</v>
      </c>
      <c r="AA73" s="114" t="s">
        <v>351</v>
      </c>
      <c r="AB73" s="108">
        <v>837</v>
      </c>
      <c r="AC73" s="109" t="s">
        <v>136</v>
      </c>
      <c r="AD73" s="211" t="s">
        <v>288</v>
      </c>
      <c r="AE73" s="211" t="s">
        <v>136</v>
      </c>
      <c r="AF73" s="212">
        <f t="shared" si="9"/>
        <v>1</v>
      </c>
      <c r="AG73" s="213">
        <f t="shared" si="10"/>
        <v>0</v>
      </c>
      <c r="AH73" s="214">
        <f t="shared" si="11"/>
        <v>0</v>
      </c>
      <c r="AI73" s="215" t="s">
        <v>126</v>
      </c>
    </row>
    <row r="74" spans="1:35" ht="15">
      <c r="A74" s="108">
        <v>2021</v>
      </c>
      <c r="B74" s="108">
        <v>231</v>
      </c>
      <c r="C74" s="109" t="s">
        <v>264</v>
      </c>
      <c r="D74" s="208" t="s">
        <v>357</v>
      </c>
      <c r="E74" s="109" t="s">
        <v>215</v>
      </c>
      <c r="F74" s="216" t="s">
        <v>119</v>
      </c>
      <c r="G74" s="112">
        <v>33.05</v>
      </c>
      <c r="H74" s="112">
        <v>0</v>
      </c>
      <c r="I74" s="107" t="s">
        <v>118</v>
      </c>
      <c r="J74" s="112">
        <f t="shared" si="8"/>
        <v>33.05</v>
      </c>
      <c r="K74" s="210" t="s">
        <v>170</v>
      </c>
      <c r="L74" s="108">
        <v>2021</v>
      </c>
      <c r="M74" s="108">
        <v>3973</v>
      </c>
      <c r="N74" s="109" t="s">
        <v>312</v>
      </c>
      <c r="O74" s="111" t="s">
        <v>133</v>
      </c>
      <c r="P74" s="109" t="s">
        <v>134</v>
      </c>
      <c r="Q74" s="109" t="s">
        <v>134</v>
      </c>
      <c r="R74" s="108">
        <v>1</v>
      </c>
      <c r="S74" s="111" t="s">
        <v>171</v>
      </c>
      <c r="T74" s="108">
        <v>1040103</v>
      </c>
      <c r="U74" s="108">
        <v>1460</v>
      </c>
      <c r="V74" s="108">
        <v>2830</v>
      </c>
      <c r="W74" s="108">
        <v>2</v>
      </c>
      <c r="X74" s="113">
        <v>2021</v>
      </c>
      <c r="Y74" s="113">
        <v>67</v>
      </c>
      <c r="Z74" s="113">
        <v>0</v>
      </c>
      <c r="AA74" s="114" t="s">
        <v>351</v>
      </c>
      <c r="AB74" s="108">
        <v>828</v>
      </c>
      <c r="AC74" s="109" t="s">
        <v>136</v>
      </c>
      <c r="AD74" s="211" t="s">
        <v>288</v>
      </c>
      <c r="AE74" s="211" t="s">
        <v>136</v>
      </c>
      <c r="AF74" s="212">
        <f t="shared" si="9"/>
        <v>1</v>
      </c>
      <c r="AG74" s="213">
        <f t="shared" si="10"/>
        <v>33.05</v>
      </c>
      <c r="AH74" s="214">
        <f t="shared" si="11"/>
        <v>33.05</v>
      </c>
      <c r="AI74" s="215" t="s">
        <v>126</v>
      </c>
    </row>
    <row r="75" spans="1:35" ht="15">
      <c r="A75" s="108">
        <v>2021</v>
      </c>
      <c r="B75" s="108">
        <v>231</v>
      </c>
      <c r="C75" s="109" t="s">
        <v>264</v>
      </c>
      <c r="D75" s="208" t="s">
        <v>357</v>
      </c>
      <c r="E75" s="109" t="s">
        <v>215</v>
      </c>
      <c r="F75" s="216" t="s">
        <v>119</v>
      </c>
      <c r="G75" s="112">
        <v>3.31</v>
      </c>
      <c r="H75" s="112">
        <v>3.31</v>
      </c>
      <c r="I75" s="107" t="s">
        <v>118</v>
      </c>
      <c r="J75" s="112">
        <f t="shared" si="8"/>
        <v>0</v>
      </c>
      <c r="K75" s="210" t="s">
        <v>170</v>
      </c>
      <c r="L75" s="108">
        <v>2021</v>
      </c>
      <c r="M75" s="108">
        <v>3973</v>
      </c>
      <c r="N75" s="109" t="s">
        <v>312</v>
      </c>
      <c r="O75" s="111" t="s">
        <v>133</v>
      </c>
      <c r="P75" s="109" t="s">
        <v>134</v>
      </c>
      <c r="Q75" s="109" t="s">
        <v>134</v>
      </c>
      <c r="R75" s="108">
        <v>1</v>
      </c>
      <c r="S75" s="111" t="s">
        <v>171</v>
      </c>
      <c r="T75" s="108">
        <v>1040103</v>
      </c>
      <c r="U75" s="108">
        <v>1460</v>
      </c>
      <c r="V75" s="108">
        <v>2830</v>
      </c>
      <c r="W75" s="108">
        <v>2</v>
      </c>
      <c r="X75" s="113">
        <v>2021</v>
      </c>
      <c r="Y75" s="113">
        <v>67</v>
      </c>
      <c r="Z75" s="113">
        <v>0</v>
      </c>
      <c r="AA75" s="114" t="s">
        <v>351</v>
      </c>
      <c r="AB75" s="108">
        <v>833</v>
      </c>
      <c r="AC75" s="109" t="s">
        <v>136</v>
      </c>
      <c r="AD75" s="211" t="s">
        <v>288</v>
      </c>
      <c r="AE75" s="211" t="s">
        <v>136</v>
      </c>
      <c r="AF75" s="212">
        <f t="shared" si="9"/>
        <v>1</v>
      </c>
      <c r="AG75" s="213">
        <f t="shared" si="10"/>
        <v>0</v>
      </c>
      <c r="AH75" s="214">
        <f t="shared" si="11"/>
        <v>0</v>
      </c>
      <c r="AI75" s="215" t="s">
        <v>126</v>
      </c>
    </row>
    <row r="76" spans="1:35" ht="15">
      <c r="A76" s="108">
        <v>2021</v>
      </c>
      <c r="B76" s="108">
        <v>231</v>
      </c>
      <c r="C76" s="109" t="s">
        <v>264</v>
      </c>
      <c r="D76" s="208" t="s">
        <v>357</v>
      </c>
      <c r="E76" s="109" t="s">
        <v>215</v>
      </c>
      <c r="F76" s="216" t="s">
        <v>119</v>
      </c>
      <c r="G76" s="112">
        <v>83.94</v>
      </c>
      <c r="H76" s="112">
        <v>0</v>
      </c>
      <c r="I76" s="107" t="s">
        <v>118</v>
      </c>
      <c r="J76" s="112">
        <f t="shared" si="8"/>
        <v>83.94</v>
      </c>
      <c r="K76" s="210" t="s">
        <v>170</v>
      </c>
      <c r="L76" s="108">
        <v>2021</v>
      </c>
      <c r="M76" s="108">
        <v>3973</v>
      </c>
      <c r="N76" s="109" t="s">
        <v>312</v>
      </c>
      <c r="O76" s="111" t="s">
        <v>133</v>
      </c>
      <c r="P76" s="109" t="s">
        <v>134</v>
      </c>
      <c r="Q76" s="109" t="s">
        <v>134</v>
      </c>
      <c r="R76" s="108">
        <v>1</v>
      </c>
      <c r="S76" s="111" t="s">
        <v>171</v>
      </c>
      <c r="T76" s="108">
        <v>1010203</v>
      </c>
      <c r="U76" s="108">
        <v>140</v>
      </c>
      <c r="V76" s="108">
        <v>490</v>
      </c>
      <c r="W76" s="108">
        <v>1</v>
      </c>
      <c r="X76" s="113">
        <v>2021</v>
      </c>
      <c r="Y76" s="113">
        <v>65</v>
      </c>
      <c r="Z76" s="113">
        <v>0</v>
      </c>
      <c r="AA76" s="114" t="s">
        <v>351</v>
      </c>
      <c r="AB76" s="108">
        <v>827</v>
      </c>
      <c r="AC76" s="109" t="s">
        <v>136</v>
      </c>
      <c r="AD76" s="211" t="s">
        <v>288</v>
      </c>
      <c r="AE76" s="211" t="s">
        <v>136</v>
      </c>
      <c r="AF76" s="212">
        <f t="shared" si="9"/>
        <v>1</v>
      </c>
      <c r="AG76" s="213">
        <f t="shared" si="10"/>
        <v>83.94</v>
      </c>
      <c r="AH76" s="214">
        <f t="shared" si="11"/>
        <v>83.94</v>
      </c>
      <c r="AI76" s="215" t="s">
        <v>126</v>
      </c>
    </row>
    <row r="77" spans="1:35" ht="15">
      <c r="A77" s="108">
        <v>2021</v>
      </c>
      <c r="B77" s="108">
        <v>231</v>
      </c>
      <c r="C77" s="109" t="s">
        <v>264</v>
      </c>
      <c r="D77" s="208" t="s">
        <v>357</v>
      </c>
      <c r="E77" s="109" t="s">
        <v>215</v>
      </c>
      <c r="F77" s="216" t="s">
        <v>119</v>
      </c>
      <c r="G77" s="112">
        <v>18.47</v>
      </c>
      <c r="H77" s="112">
        <v>18.47</v>
      </c>
      <c r="I77" s="107" t="s">
        <v>118</v>
      </c>
      <c r="J77" s="112">
        <f t="shared" si="8"/>
        <v>0</v>
      </c>
      <c r="K77" s="210" t="s">
        <v>170</v>
      </c>
      <c r="L77" s="108">
        <v>2021</v>
      </c>
      <c r="M77" s="108">
        <v>3973</v>
      </c>
      <c r="N77" s="109" t="s">
        <v>312</v>
      </c>
      <c r="O77" s="111" t="s">
        <v>133</v>
      </c>
      <c r="P77" s="109" t="s">
        <v>134</v>
      </c>
      <c r="Q77" s="109" t="s">
        <v>134</v>
      </c>
      <c r="R77" s="108">
        <v>1</v>
      </c>
      <c r="S77" s="111" t="s">
        <v>171</v>
      </c>
      <c r="T77" s="108">
        <v>1010203</v>
      </c>
      <c r="U77" s="108">
        <v>140</v>
      </c>
      <c r="V77" s="108">
        <v>490</v>
      </c>
      <c r="W77" s="108">
        <v>1</v>
      </c>
      <c r="X77" s="113">
        <v>2021</v>
      </c>
      <c r="Y77" s="113">
        <v>65</v>
      </c>
      <c r="Z77" s="113">
        <v>0</v>
      </c>
      <c r="AA77" s="114" t="s">
        <v>351</v>
      </c>
      <c r="AB77" s="108">
        <v>832</v>
      </c>
      <c r="AC77" s="109" t="s">
        <v>136</v>
      </c>
      <c r="AD77" s="211" t="s">
        <v>288</v>
      </c>
      <c r="AE77" s="211" t="s">
        <v>136</v>
      </c>
      <c r="AF77" s="212">
        <f t="shared" si="9"/>
        <v>1</v>
      </c>
      <c r="AG77" s="213">
        <f t="shared" si="10"/>
        <v>0</v>
      </c>
      <c r="AH77" s="214">
        <f t="shared" si="11"/>
        <v>0</v>
      </c>
      <c r="AI77" s="215" t="s">
        <v>126</v>
      </c>
    </row>
    <row r="78" spans="1:35" ht="15">
      <c r="A78" s="108">
        <v>2021</v>
      </c>
      <c r="B78" s="108">
        <v>231</v>
      </c>
      <c r="C78" s="109" t="s">
        <v>264</v>
      </c>
      <c r="D78" s="208" t="s">
        <v>357</v>
      </c>
      <c r="E78" s="109" t="s">
        <v>215</v>
      </c>
      <c r="F78" s="216" t="s">
        <v>119</v>
      </c>
      <c r="G78" s="112">
        <v>102.37</v>
      </c>
      <c r="H78" s="112">
        <v>0</v>
      </c>
      <c r="I78" s="107" t="s">
        <v>118</v>
      </c>
      <c r="J78" s="112">
        <f t="shared" si="8"/>
        <v>102.37</v>
      </c>
      <c r="K78" s="210" t="s">
        <v>170</v>
      </c>
      <c r="L78" s="108">
        <v>2021</v>
      </c>
      <c r="M78" s="108">
        <v>3973</v>
      </c>
      <c r="N78" s="109" t="s">
        <v>312</v>
      </c>
      <c r="O78" s="111" t="s">
        <v>133</v>
      </c>
      <c r="P78" s="109" t="s">
        <v>134</v>
      </c>
      <c r="Q78" s="109" t="s">
        <v>134</v>
      </c>
      <c r="R78" s="108">
        <v>1</v>
      </c>
      <c r="S78" s="111" t="s">
        <v>171</v>
      </c>
      <c r="T78" s="108">
        <v>1040503</v>
      </c>
      <c r="U78" s="108">
        <v>1900</v>
      </c>
      <c r="V78" s="108">
        <v>3500</v>
      </c>
      <c r="W78" s="108">
        <v>1</v>
      </c>
      <c r="X78" s="113">
        <v>2021</v>
      </c>
      <c r="Y78" s="113">
        <v>69</v>
      </c>
      <c r="Z78" s="113">
        <v>0</v>
      </c>
      <c r="AA78" s="114" t="s">
        <v>351</v>
      </c>
      <c r="AB78" s="108">
        <v>829</v>
      </c>
      <c r="AC78" s="109" t="s">
        <v>136</v>
      </c>
      <c r="AD78" s="211" t="s">
        <v>288</v>
      </c>
      <c r="AE78" s="211" t="s">
        <v>136</v>
      </c>
      <c r="AF78" s="212">
        <f t="shared" si="9"/>
        <v>1</v>
      </c>
      <c r="AG78" s="213">
        <f t="shared" si="10"/>
        <v>102.37</v>
      </c>
      <c r="AH78" s="214">
        <f t="shared" si="11"/>
        <v>102.37</v>
      </c>
      <c r="AI78" s="215" t="s">
        <v>126</v>
      </c>
    </row>
    <row r="79" spans="1:35" ht="15">
      <c r="A79" s="108">
        <v>2021</v>
      </c>
      <c r="B79" s="108">
        <v>231</v>
      </c>
      <c r="C79" s="109" t="s">
        <v>264</v>
      </c>
      <c r="D79" s="208" t="s">
        <v>357</v>
      </c>
      <c r="E79" s="109" t="s">
        <v>215</v>
      </c>
      <c r="F79" s="216" t="s">
        <v>119</v>
      </c>
      <c r="G79" s="112">
        <v>10.24</v>
      </c>
      <c r="H79" s="112">
        <v>10.24</v>
      </c>
      <c r="I79" s="107" t="s">
        <v>118</v>
      </c>
      <c r="J79" s="112">
        <f t="shared" si="8"/>
        <v>0</v>
      </c>
      <c r="K79" s="210" t="s">
        <v>170</v>
      </c>
      <c r="L79" s="108">
        <v>2021</v>
      </c>
      <c r="M79" s="108">
        <v>3973</v>
      </c>
      <c r="N79" s="109" t="s">
        <v>312</v>
      </c>
      <c r="O79" s="111" t="s">
        <v>133</v>
      </c>
      <c r="P79" s="109" t="s">
        <v>134</v>
      </c>
      <c r="Q79" s="109" t="s">
        <v>134</v>
      </c>
      <c r="R79" s="108">
        <v>1</v>
      </c>
      <c r="S79" s="111" t="s">
        <v>171</v>
      </c>
      <c r="T79" s="108">
        <v>1040503</v>
      </c>
      <c r="U79" s="108">
        <v>1900</v>
      </c>
      <c r="V79" s="108">
        <v>3500</v>
      </c>
      <c r="W79" s="108">
        <v>1</v>
      </c>
      <c r="X79" s="113">
        <v>2021</v>
      </c>
      <c r="Y79" s="113">
        <v>69</v>
      </c>
      <c r="Z79" s="113">
        <v>0</v>
      </c>
      <c r="AA79" s="114" t="s">
        <v>351</v>
      </c>
      <c r="AB79" s="108">
        <v>835</v>
      </c>
      <c r="AC79" s="109" t="s">
        <v>136</v>
      </c>
      <c r="AD79" s="211" t="s">
        <v>288</v>
      </c>
      <c r="AE79" s="211" t="s">
        <v>136</v>
      </c>
      <c r="AF79" s="212">
        <f t="shared" si="9"/>
        <v>1</v>
      </c>
      <c r="AG79" s="213">
        <f t="shared" si="10"/>
        <v>0</v>
      </c>
      <c r="AH79" s="214">
        <f t="shared" si="11"/>
        <v>0</v>
      </c>
      <c r="AI79" s="215" t="s">
        <v>126</v>
      </c>
    </row>
    <row r="80" spans="1:35" ht="120">
      <c r="A80" s="108">
        <v>2021</v>
      </c>
      <c r="B80" s="108">
        <v>232</v>
      </c>
      <c r="C80" s="109" t="s">
        <v>264</v>
      </c>
      <c r="D80" s="208" t="s">
        <v>359</v>
      </c>
      <c r="E80" s="109" t="s">
        <v>190</v>
      </c>
      <c r="F80" s="216" t="s">
        <v>360</v>
      </c>
      <c r="G80" s="112">
        <v>26950</v>
      </c>
      <c r="H80" s="112">
        <v>2450</v>
      </c>
      <c r="I80" s="107" t="s">
        <v>118</v>
      </c>
      <c r="J80" s="112">
        <f t="shared" si="8"/>
        <v>24500</v>
      </c>
      <c r="K80" s="210" t="s">
        <v>361</v>
      </c>
      <c r="L80" s="108">
        <v>2021</v>
      </c>
      <c r="M80" s="108">
        <v>4017</v>
      </c>
      <c r="N80" s="109" t="s">
        <v>264</v>
      </c>
      <c r="O80" s="111" t="s">
        <v>362</v>
      </c>
      <c r="P80" s="109" t="s">
        <v>363</v>
      </c>
      <c r="Q80" s="109" t="s">
        <v>364</v>
      </c>
      <c r="R80" s="108">
        <v>6</v>
      </c>
      <c r="S80" s="111" t="s">
        <v>330</v>
      </c>
      <c r="T80" s="108">
        <v>2060201</v>
      </c>
      <c r="U80" s="108">
        <v>7830</v>
      </c>
      <c r="V80" s="108">
        <v>10055</v>
      </c>
      <c r="W80" s="108">
        <v>99</v>
      </c>
      <c r="X80" s="113">
        <v>2021</v>
      </c>
      <c r="Y80" s="113">
        <v>228</v>
      </c>
      <c r="Z80" s="113">
        <v>0</v>
      </c>
      <c r="AA80" s="114" t="s">
        <v>264</v>
      </c>
      <c r="AB80" s="108">
        <v>745</v>
      </c>
      <c r="AC80" s="109" t="s">
        <v>264</v>
      </c>
      <c r="AD80" s="211" t="s">
        <v>348</v>
      </c>
      <c r="AE80" s="211" t="s">
        <v>264</v>
      </c>
      <c r="AF80" s="212">
        <f t="shared" si="9"/>
        <v>-28</v>
      </c>
      <c r="AG80" s="213">
        <f t="shared" si="10"/>
        <v>24500</v>
      </c>
      <c r="AH80" s="214">
        <f t="shared" si="11"/>
        <v>-686000</v>
      </c>
      <c r="AI80" s="215" t="s">
        <v>126</v>
      </c>
    </row>
    <row r="81" spans="1:35" ht="96">
      <c r="A81" s="108">
        <v>2021</v>
      </c>
      <c r="B81" s="108">
        <v>233</v>
      </c>
      <c r="C81" s="109" t="s">
        <v>264</v>
      </c>
      <c r="D81" s="208" t="s">
        <v>365</v>
      </c>
      <c r="E81" s="109" t="s">
        <v>190</v>
      </c>
      <c r="F81" s="216" t="s">
        <v>366</v>
      </c>
      <c r="G81" s="112">
        <v>6669.59</v>
      </c>
      <c r="H81" s="112">
        <v>1202.71</v>
      </c>
      <c r="I81" s="107" t="s">
        <v>118</v>
      </c>
      <c r="J81" s="112">
        <f t="shared" si="8"/>
        <v>5466.88</v>
      </c>
      <c r="K81" s="210" t="s">
        <v>367</v>
      </c>
      <c r="L81" s="108">
        <v>2021</v>
      </c>
      <c r="M81" s="108">
        <v>4018</v>
      </c>
      <c r="N81" s="109" t="s">
        <v>264</v>
      </c>
      <c r="O81" s="111" t="s">
        <v>340</v>
      </c>
      <c r="P81" s="109" t="s">
        <v>341</v>
      </c>
      <c r="Q81" s="109" t="s">
        <v>341</v>
      </c>
      <c r="R81" s="108">
        <v>9</v>
      </c>
      <c r="S81" s="111" t="s">
        <v>159</v>
      </c>
      <c r="T81" s="108">
        <v>2090603</v>
      </c>
      <c r="U81" s="108">
        <v>9050</v>
      </c>
      <c r="V81" s="108">
        <v>11830</v>
      </c>
      <c r="W81" s="108">
        <v>54</v>
      </c>
      <c r="X81" s="113">
        <v>2021</v>
      </c>
      <c r="Y81" s="113">
        <v>237</v>
      </c>
      <c r="Z81" s="113">
        <v>0</v>
      </c>
      <c r="AA81" s="114" t="s">
        <v>264</v>
      </c>
      <c r="AB81" s="108">
        <v>747</v>
      </c>
      <c r="AC81" s="109" t="s">
        <v>264</v>
      </c>
      <c r="AD81" s="211" t="s">
        <v>124</v>
      </c>
      <c r="AE81" s="211" t="s">
        <v>368</v>
      </c>
      <c r="AF81" s="212">
        <f t="shared" si="9"/>
        <v>-58</v>
      </c>
      <c r="AG81" s="213">
        <f t="shared" si="10"/>
        <v>5466.88</v>
      </c>
      <c r="AH81" s="214">
        <f t="shared" si="11"/>
        <v>-317079.04</v>
      </c>
      <c r="AI81" s="215" t="s">
        <v>126</v>
      </c>
    </row>
    <row r="82" spans="1:35" ht="15">
      <c r="A82" s="108">
        <v>2021</v>
      </c>
      <c r="B82" s="108">
        <v>234</v>
      </c>
      <c r="C82" s="109" t="s">
        <v>264</v>
      </c>
      <c r="D82" s="208" t="s">
        <v>369</v>
      </c>
      <c r="E82" s="109" t="s">
        <v>190</v>
      </c>
      <c r="F82" s="216" t="s">
        <v>119</v>
      </c>
      <c r="G82" s="112">
        <v>13289.37</v>
      </c>
      <c r="H82" s="112">
        <v>2396.44</v>
      </c>
      <c r="I82" s="107" t="s">
        <v>118</v>
      </c>
      <c r="J82" s="112">
        <f t="shared" si="8"/>
        <v>10892.93</v>
      </c>
      <c r="K82" s="210" t="s">
        <v>370</v>
      </c>
      <c r="L82" s="108">
        <v>2021</v>
      </c>
      <c r="M82" s="108">
        <v>4019</v>
      </c>
      <c r="N82" s="109" t="s">
        <v>264</v>
      </c>
      <c r="O82" s="111" t="s">
        <v>340</v>
      </c>
      <c r="P82" s="109" t="s">
        <v>341</v>
      </c>
      <c r="Q82" s="109" t="s">
        <v>341</v>
      </c>
      <c r="R82" s="108">
        <v>9</v>
      </c>
      <c r="S82" s="111" t="s">
        <v>159</v>
      </c>
      <c r="T82" s="108">
        <v>2090603</v>
      </c>
      <c r="U82" s="108">
        <v>9050</v>
      </c>
      <c r="V82" s="108">
        <v>11830</v>
      </c>
      <c r="W82" s="108">
        <v>50</v>
      </c>
      <c r="X82" s="113">
        <v>2020</v>
      </c>
      <c r="Y82" s="113">
        <v>307</v>
      </c>
      <c r="Z82" s="113">
        <v>0</v>
      </c>
      <c r="AA82" s="114" t="s">
        <v>264</v>
      </c>
      <c r="AB82" s="108">
        <v>746</v>
      </c>
      <c r="AC82" s="109" t="s">
        <v>264</v>
      </c>
      <c r="AD82" s="211" t="s">
        <v>124</v>
      </c>
      <c r="AE82" s="211" t="s">
        <v>264</v>
      </c>
      <c r="AF82" s="212">
        <f t="shared" si="9"/>
        <v>-59</v>
      </c>
      <c r="AG82" s="213">
        <f t="shared" si="10"/>
        <v>10892.93</v>
      </c>
      <c r="AH82" s="214">
        <f t="shared" si="11"/>
        <v>-642682.87</v>
      </c>
      <c r="AI82" s="215" t="s">
        <v>126</v>
      </c>
    </row>
    <row r="83" spans="1:35" ht="132">
      <c r="A83" s="108">
        <v>2021</v>
      </c>
      <c r="B83" s="108">
        <v>235</v>
      </c>
      <c r="C83" s="109" t="s">
        <v>264</v>
      </c>
      <c r="D83" s="208" t="s">
        <v>371</v>
      </c>
      <c r="E83" s="109" t="s">
        <v>372</v>
      </c>
      <c r="F83" s="216" t="s">
        <v>373</v>
      </c>
      <c r="G83" s="112">
        <v>582.71</v>
      </c>
      <c r="H83" s="112">
        <v>105.08</v>
      </c>
      <c r="I83" s="107" t="s">
        <v>126</v>
      </c>
      <c r="J83" s="112">
        <f t="shared" si="8"/>
        <v>582.71</v>
      </c>
      <c r="K83" s="210" t="s">
        <v>284</v>
      </c>
      <c r="L83" s="108">
        <v>2021</v>
      </c>
      <c r="M83" s="108">
        <v>3999</v>
      </c>
      <c r="N83" s="109" t="s">
        <v>190</v>
      </c>
      <c r="O83" s="111" t="s">
        <v>285</v>
      </c>
      <c r="P83" s="109" t="s">
        <v>286</v>
      </c>
      <c r="Q83" s="109" t="s">
        <v>287</v>
      </c>
      <c r="R83" s="108">
        <v>9</v>
      </c>
      <c r="S83" s="111" t="s">
        <v>159</v>
      </c>
      <c r="T83" s="108">
        <v>2090603</v>
      </c>
      <c r="U83" s="108">
        <v>9050</v>
      </c>
      <c r="V83" s="108">
        <v>11830</v>
      </c>
      <c r="W83" s="108">
        <v>54</v>
      </c>
      <c r="X83" s="113">
        <v>2021</v>
      </c>
      <c r="Y83" s="113">
        <v>118</v>
      </c>
      <c r="Z83" s="113">
        <v>0</v>
      </c>
      <c r="AA83" s="114" t="s">
        <v>264</v>
      </c>
      <c r="AB83" s="108">
        <v>782</v>
      </c>
      <c r="AC83" s="109" t="s">
        <v>288</v>
      </c>
      <c r="AD83" s="211" t="s">
        <v>125</v>
      </c>
      <c r="AE83" s="211" t="s">
        <v>136</v>
      </c>
      <c r="AF83" s="212">
        <f t="shared" si="9"/>
        <v>-34</v>
      </c>
      <c r="AG83" s="213">
        <f t="shared" si="10"/>
        <v>582.71</v>
      </c>
      <c r="AH83" s="214">
        <f t="shared" si="11"/>
        <v>-19812.14</v>
      </c>
      <c r="AI83" s="215" t="s">
        <v>126</v>
      </c>
    </row>
    <row r="84" spans="1:35" ht="15">
      <c r="A84" s="108">
        <v>2021</v>
      </c>
      <c r="B84" s="108">
        <v>236</v>
      </c>
      <c r="C84" s="109" t="s">
        <v>374</v>
      </c>
      <c r="D84" s="208" t="s">
        <v>375</v>
      </c>
      <c r="E84" s="109" t="s">
        <v>190</v>
      </c>
      <c r="F84" s="216" t="s">
        <v>119</v>
      </c>
      <c r="G84" s="112">
        <v>354</v>
      </c>
      <c r="H84" s="112">
        <v>63.84</v>
      </c>
      <c r="I84" s="107" t="s">
        <v>118</v>
      </c>
      <c r="J84" s="112">
        <f t="shared" si="8"/>
        <v>290.15999999999997</v>
      </c>
      <c r="K84" s="210" t="s">
        <v>376</v>
      </c>
      <c r="L84" s="108">
        <v>2021</v>
      </c>
      <c r="M84" s="108">
        <v>4058</v>
      </c>
      <c r="N84" s="109" t="s">
        <v>368</v>
      </c>
      <c r="O84" s="111" t="s">
        <v>202</v>
      </c>
      <c r="P84" s="109" t="s">
        <v>203</v>
      </c>
      <c r="Q84" s="109" t="s">
        <v>203</v>
      </c>
      <c r="R84" s="108">
        <v>1</v>
      </c>
      <c r="S84" s="111" t="s">
        <v>171</v>
      </c>
      <c r="T84" s="108">
        <v>1010202</v>
      </c>
      <c r="U84" s="108">
        <v>130</v>
      </c>
      <c r="V84" s="108">
        <v>490</v>
      </c>
      <c r="W84" s="108">
        <v>99</v>
      </c>
      <c r="X84" s="113">
        <v>2021</v>
      </c>
      <c r="Y84" s="113">
        <v>259</v>
      </c>
      <c r="Z84" s="113">
        <v>0</v>
      </c>
      <c r="AA84" s="114" t="s">
        <v>351</v>
      </c>
      <c r="AB84" s="108">
        <v>756</v>
      </c>
      <c r="AC84" s="109" t="s">
        <v>351</v>
      </c>
      <c r="AD84" s="211" t="s">
        <v>123</v>
      </c>
      <c r="AE84" s="211" t="s">
        <v>351</v>
      </c>
      <c r="AF84" s="212">
        <f t="shared" si="9"/>
        <v>-53</v>
      </c>
      <c r="AG84" s="213">
        <f t="shared" si="10"/>
        <v>290.15999999999997</v>
      </c>
      <c r="AH84" s="214">
        <f t="shared" si="11"/>
        <v>-15378.479999999998</v>
      </c>
      <c r="AI84" s="215" t="s">
        <v>126</v>
      </c>
    </row>
    <row r="85" spans="1:35" ht="15">
      <c r="A85" s="108">
        <v>2021</v>
      </c>
      <c r="B85" s="108">
        <v>237</v>
      </c>
      <c r="C85" s="109" t="s">
        <v>374</v>
      </c>
      <c r="D85" s="208" t="s">
        <v>377</v>
      </c>
      <c r="E85" s="109" t="s">
        <v>264</v>
      </c>
      <c r="F85" s="216" t="s">
        <v>119</v>
      </c>
      <c r="G85" s="112">
        <v>790.3</v>
      </c>
      <c r="H85" s="112">
        <v>142.51</v>
      </c>
      <c r="I85" s="107" t="s">
        <v>118</v>
      </c>
      <c r="J85" s="112">
        <f t="shared" si="8"/>
        <v>647.79</v>
      </c>
      <c r="K85" s="210" t="s">
        <v>378</v>
      </c>
      <c r="L85" s="108">
        <v>2021</v>
      </c>
      <c r="M85" s="108">
        <v>4035</v>
      </c>
      <c r="N85" s="109" t="s">
        <v>264</v>
      </c>
      <c r="O85" s="111" t="s">
        <v>379</v>
      </c>
      <c r="P85" s="109" t="s">
        <v>380</v>
      </c>
      <c r="Q85" s="109" t="s">
        <v>381</v>
      </c>
      <c r="R85" s="108">
        <v>2</v>
      </c>
      <c r="S85" s="111" t="s">
        <v>122</v>
      </c>
      <c r="T85" s="108">
        <v>1010502</v>
      </c>
      <c r="U85" s="108">
        <v>460</v>
      </c>
      <c r="V85" s="108">
        <v>1280</v>
      </c>
      <c r="W85" s="108">
        <v>99</v>
      </c>
      <c r="X85" s="113">
        <v>2021</v>
      </c>
      <c r="Y85" s="113">
        <v>83</v>
      </c>
      <c r="Z85" s="113">
        <v>0</v>
      </c>
      <c r="AA85" s="114" t="s">
        <v>351</v>
      </c>
      <c r="AB85" s="108">
        <v>751</v>
      </c>
      <c r="AC85" s="109" t="s">
        <v>351</v>
      </c>
      <c r="AD85" s="211" t="s">
        <v>214</v>
      </c>
      <c r="AE85" s="211" t="s">
        <v>351</v>
      </c>
      <c r="AF85" s="212">
        <f t="shared" si="9"/>
        <v>-27</v>
      </c>
      <c r="AG85" s="213">
        <f t="shared" si="10"/>
        <v>647.79</v>
      </c>
      <c r="AH85" s="214">
        <f t="shared" si="11"/>
        <v>-17490.329999999998</v>
      </c>
      <c r="AI85" s="215" t="s">
        <v>126</v>
      </c>
    </row>
    <row r="86" spans="1:35" ht="15">
      <c r="A86" s="108">
        <v>2021</v>
      </c>
      <c r="B86" s="108">
        <v>238</v>
      </c>
      <c r="C86" s="109" t="s">
        <v>374</v>
      </c>
      <c r="D86" s="208" t="s">
        <v>241</v>
      </c>
      <c r="E86" s="109" t="s">
        <v>167</v>
      </c>
      <c r="F86" s="216" t="s">
        <v>119</v>
      </c>
      <c r="G86" s="112">
        <v>-60</v>
      </c>
      <c r="H86" s="112">
        <v>-10.82</v>
      </c>
      <c r="I86" s="107" t="s">
        <v>118</v>
      </c>
      <c r="J86" s="112">
        <f t="shared" si="8"/>
        <v>-49.18</v>
      </c>
      <c r="K86" s="210" t="s">
        <v>119</v>
      </c>
      <c r="L86" s="108">
        <v>2021</v>
      </c>
      <c r="M86" s="108">
        <v>4057</v>
      </c>
      <c r="N86" s="109" t="s">
        <v>368</v>
      </c>
      <c r="O86" s="111" t="s">
        <v>165</v>
      </c>
      <c r="P86" s="109" t="s">
        <v>119</v>
      </c>
      <c r="Q86" s="109" t="s">
        <v>166</v>
      </c>
      <c r="R86" s="108" t="s">
        <v>149</v>
      </c>
      <c r="S86" s="111" t="s">
        <v>149</v>
      </c>
      <c r="T86" s="108"/>
      <c r="U86" s="108">
        <v>0</v>
      </c>
      <c r="V86" s="108">
        <v>0</v>
      </c>
      <c r="W86" s="108">
        <v>0</v>
      </c>
      <c r="X86" s="113">
        <v>0</v>
      </c>
      <c r="Y86" s="113">
        <v>0</v>
      </c>
      <c r="Z86" s="113">
        <v>0</v>
      </c>
      <c r="AA86" s="114" t="s">
        <v>119</v>
      </c>
      <c r="AB86" s="108">
        <v>0</v>
      </c>
      <c r="AC86" s="109" t="s">
        <v>167</v>
      </c>
      <c r="AD86" s="211" t="s">
        <v>167</v>
      </c>
      <c r="AE86" s="211" t="s">
        <v>167</v>
      </c>
      <c r="AF86" s="212">
        <f t="shared" si="9"/>
        <v>0</v>
      </c>
      <c r="AG86" s="213">
        <f t="shared" si="10"/>
        <v>-49.18</v>
      </c>
      <c r="AH86" s="214">
        <f t="shared" si="11"/>
        <v>0</v>
      </c>
      <c r="AI86" s="215" t="s">
        <v>126</v>
      </c>
    </row>
    <row r="87" spans="1:35" ht="15">
      <c r="A87" s="108">
        <v>2021</v>
      </c>
      <c r="B87" s="108">
        <v>239</v>
      </c>
      <c r="C87" s="109" t="s">
        <v>374</v>
      </c>
      <c r="D87" s="208" t="s">
        <v>382</v>
      </c>
      <c r="E87" s="109" t="s">
        <v>167</v>
      </c>
      <c r="F87" s="216" t="s">
        <v>119</v>
      </c>
      <c r="G87" s="112">
        <v>104.04</v>
      </c>
      <c r="H87" s="112">
        <v>18.76</v>
      </c>
      <c r="I87" s="107" t="s">
        <v>118</v>
      </c>
      <c r="J87" s="112">
        <f t="shared" si="8"/>
        <v>85.28</v>
      </c>
      <c r="K87" s="210" t="s">
        <v>228</v>
      </c>
      <c r="L87" s="108">
        <v>2021</v>
      </c>
      <c r="M87" s="108">
        <v>4076</v>
      </c>
      <c r="N87" s="109" t="s">
        <v>374</v>
      </c>
      <c r="O87" s="111" t="s">
        <v>229</v>
      </c>
      <c r="P87" s="109" t="s">
        <v>230</v>
      </c>
      <c r="Q87" s="109" t="s">
        <v>231</v>
      </c>
      <c r="R87" s="108">
        <v>1</v>
      </c>
      <c r="S87" s="111" t="s">
        <v>171</v>
      </c>
      <c r="T87" s="108">
        <v>1010202</v>
      </c>
      <c r="U87" s="108">
        <v>130</v>
      </c>
      <c r="V87" s="108">
        <v>620</v>
      </c>
      <c r="W87" s="108">
        <v>99</v>
      </c>
      <c r="X87" s="113">
        <v>2021</v>
      </c>
      <c r="Y87" s="113">
        <v>77</v>
      </c>
      <c r="Z87" s="113">
        <v>0</v>
      </c>
      <c r="AA87" s="114" t="s">
        <v>351</v>
      </c>
      <c r="AB87" s="108">
        <v>755</v>
      </c>
      <c r="AC87" s="109" t="s">
        <v>351</v>
      </c>
      <c r="AD87" s="211" t="s">
        <v>197</v>
      </c>
      <c r="AE87" s="211" t="s">
        <v>351</v>
      </c>
      <c r="AF87" s="212">
        <f t="shared" si="9"/>
        <v>-25</v>
      </c>
      <c r="AG87" s="213">
        <f t="shared" si="10"/>
        <v>85.28</v>
      </c>
      <c r="AH87" s="214">
        <f t="shared" si="11"/>
        <v>-2132</v>
      </c>
      <c r="AI87" s="215" t="s">
        <v>126</v>
      </c>
    </row>
    <row r="88" spans="1:35" ht="15">
      <c r="A88" s="108">
        <v>2021</v>
      </c>
      <c r="B88" s="108">
        <v>239</v>
      </c>
      <c r="C88" s="109" t="s">
        <v>374</v>
      </c>
      <c r="D88" s="208" t="s">
        <v>382</v>
      </c>
      <c r="E88" s="109" t="s">
        <v>167</v>
      </c>
      <c r="F88" s="216" t="s">
        <v>119</v>
      </c>
      <c r="G88" s="112">
        <v>208.43</v>
      </c>
      <c r="H88" s="112">
        <v>37.59</v>
      </c>
      <c r="I88" s="107" t="s">
        <v>118</v>
      </c>
      <c r="J88" s="112">
        <f t="shared" si="8"/>
        <v>170.84</v>
      </c>
      <c r="K88" s="210" t="s">
        <v>228</v>
      </c>
      <c r="L88" s="108">
        <v>2021</v>
      </c>
      <c r="M88" s="108">
        <v>4076</v>
      </c>
      <c r="N88" s="109" t="s">
        <v>374</v>
      </c>
      <c r="O88" s="111" t="s">
        <v>229</v>
      </c>
      <c r="P88" s="109" t="s">
        <v>230</v>
      </c>
      <c r="Q88" s="109" t="s">
        <v>231</v>
      </c>
      <c r="R88" s="108">
        <v>1</v>
      </c>
      <c r="S88" s="111" t="s">
        <v>171</v>
      </c>
      <c r="T88" s="108">
        <v>1010202</v>
      </c>
      <c r="U88" s="108">
        <v>130</v>
      </c>
      <c r="V88" s="108">
        <v>620</v>
      </c>
      <c r="W88" s="108">
        <v>1</v>
      </c>
      <c r="X88" s="113">
        <v>2021</v>
      </c>
      <c r="Y88" s="113">
        <v>76</v>
      </c>
      <c r="Z88" s="113">
        <v>0</v>
      </c>
      <c r="AA88" s="114" t="s">
        <v>351</v>
      </c>
      <c r="AB88" s="108">
        <v>754</v>
      </c>
      <c r="AC88" s="109" t="s">
        <v>351</v>
      </c>
      <c r="AD88" s="211" t="s">
        <v>197</v>
      </c>
      <c r="AE88" s="211" t="s">
        <v>351</v>
      </c>
      <c r="AF88" s="212">
        <f t="shared" si="9"/>
        <v>-25</v>
      </c>
      <c r="AG88" s="213">
        <f t="shared" si="10"/>
        <v>170.84</v>
      </c>
      <c r="AH88" s="214">
        <f t="shared" si="11"/>
        <v>-4271</v>
      </c>
      <c r="AI88" s="215" t="s">
        <v>126</v>
      </c>
    </row>
    <row r="89" spans="1:35" ht="108">
      <c r="A89" s="108">
        <v>2021</v>
      </c>
      <c r="B89" s="108">
        <v>240</v>
      </c>
      <c r="C89" s="109" t="s">
        <v>374</v>
      </c>
      <c r="D89" s="208" t="s">
        <v>383</v>
      </c>
      <c r="E89" s="109" t="s">
        <v>264</v>
      </c>
      <c r="F89" s="216" t="s">
        <v>384</v>
      </c>
      <c r="G89" s="112">
        <v>7569.94</v>
      </c>
      <c r="H89" s="112">
        <v>688.18</v>
      </c>
      <c r="I89" s="107" t="s">
        <v>118</v>
      </c>
      <c r="J89" s="112">
        <f t="shared" si="8"/>
        <v>6881.759999999999</v>
      </c>
      <c r="K89" s="210" t="s">
        <v>385</v>
      </c>
      <c r="L89" s="108">
        <v>2021</v>
      </c>
      <c r="M89" s="108">
        <v>4047</v>
      </c>
      <c r="N89" s="109" t="s">
        <v>368</v>
      </c>
      <c r="O89" s="111" t="s">
        <v>386</v>
      </c>
      <c r="P89" s="109" t="s">
        <v>387</v>
      </c>
      <c r="Q89" s="109" t="s">
        <v>388</v>
      </c>
      <c r="R89" s="108">
        <v>7</v>
      </c>
      <c r="S89" s="111" t="s">
        <v>336</v>
      </c>
      <c r="T89" s="108">
        <v>2070101</v>
      </c>
      <c r="U89" s="108">
        <v>8030</v>
      </c>
      <c r="V89" s="108">
        <v>13195</v>
      </c>
      <c r="W89" s="108">
        <v>99</v>
      </c>
      <c r="X89" s="113">
        <v>2019</v>
      </c>
      <c r="Y89" s="113">
        <v>265</v>
      </c>
      <c r="Z89" s="113">
        <v>1</v>
      </c>
      <c r="AA89" s="114" t="s">
        <v>288</v>
      </c>
      <c r="AB89" s="108">
        <v>841</v>
      </c>
      <c r="AC89" s="109" t="s">
        <v>136</v>
      </c>
      <c r="AD89" s="211" t="s">
        <v>389</v>
      </c>
      <c r="AE89" s="211" t="s">
        <v>136</v>
      </c>
      <c r="AF89" s="212">
        <f t="shared" si="9"/>
        <v>-66</v>
      </c>
      <c r="AG89" s="213">
        <f t="shared" si="10"/>
        <v>6881.759999999999</v>
      </c>
      <c r="AH89" s="214">
        <f t="shared" si="11"/>
        <v>-454196.16</v>
      </c>
      <c r="AI89" s="215" t="s">
        <v>126</v>
      </c>
    </row>
    <row r="90" spans="1:35" ht="15">
      <c r="A90" s="108">
        <v>2021</v>
      </c>
      <c r="B90" s="108">
        <v>241</v>
      </c>
      <c r="C90" s="109" t="s">
        <v>390</v>
      </c>
      <c r="D90" s="208" t="s">
        <v>391</v>
      </c>
      <c r="E90" s="109" t="s">
        <v>236</v>
      </c>
      <c r="F90" s="216" t="s">
        <v>119</v>
      </c>
      <c r="G90" s="112">
        <v>33.89</v>
      </c>
      <c r="H90" s="112">
        <v>6.11</v>
      </c>
      <c r="I90" s="107" t="s">
        <v>118</v>
      </c>
      <c r="J90" s="112">
        <f t="shared" si="8"/>
        <v>27.78</v>
      </c>
      <c r="K90" s="210" t="s">
        <v>316</v>
      </c>
      <c r="L90" s="108">
        <v>2021</v>
      </c>
      <c r="M90" s="108">
        <v>4201</v>
      </c>
      <c r="N90" s="109" t="s">
        <v>143</v>
      </c>
      <c r="O90" s="111" t="s">
        <v>317</v>
      </c>
      <c r="P90" s="109" t="s">
        <v>318</v>
      </c>
      <c r="Q90" s="109" t="s">
        <v>318</v>
      </c>
      <c r="R90" s="108">
        <v>1</v>
      </c>
      <c r="S90" s="111" t="s">
        <v>171</v>
      </c>
      <c r="T90" s="108">
        <v>1010203</v>
      </c>
      <c r="U90" s="108">
        <v>140</v>
      </c>
      <c r="V90" s="108">
        <v>490</v>
      </c>
      <c r="W90" s="108">
        <v>1</v>
      </c>
      <c r="X90" s="113">
        <v>2021</v>
      </c>
      <c r="Y90" s="113">
        <v>61</v>
      </c>
      <c r="Z90" s="113">
        <v>0</v>
      </c>
      <c r="AA90" s="114" t="s">
        <v>331</v>
      </c>
      <c r="AB90" s="108">
        <v>764</v>
      </c>
      <c r="AC90" s="109" t="s">
        <v>331</v>
      </c>
      <c r="AD90" s="211" t="s">
        <v>197</v>
      </c>
      <c r="AE90" s="211" t="s">
        <v>331</v>
      </c>
      <c r="AF90" s="212">
        <f t="shared" si="9"/>
        <v>-7</v>
      </c>
      <c r="AG90" s="213">
        <f t="shared" si="10"/>
        <v>27.78</v>
      </c>
      <c r="AH90" s="214">
        <f t="shared" si="11"/>
        <v>-194.46</v>
      </c>
      <c r="AI90" s="215" t="s">
        <v>126</v>
      </c>
    </row>
    <row r="91" spans="1:35" ht="15">
      <c r="A91" s="108">
        <v>2021</v>
      </c>
      <c r="B91" s="108">
        <v>242</v>
      </c>
      <c r="C91" s="109" t="s">
        <v>390</v>
      </c>
      <c r="D91" s="208" t="s">
        <v>392</v>
      </c>
      <c r="E91" s="109" t="s">
        <v>358</v>
      </c>
      <c r="F91" s="216" t="s">
        <v>119</v>
      </c>
      <c r="G91" s="112">
        <v>488</v>
      </c>
      <c r="H91" s="112">
        <v>88</v>
      </c>
      <c r="I91" s="107" t="s">
        <v>118</v>
      </c>
      <c r="J91" s="112">
        <f t="shared" si="8"/>
        <v>400</v>
      </c>
      <c r="K91" s="210" t="s">
        <v>194</v>
      </c>
      <c r="L91" s="108">
        <v>2021</v>
      </c>
      <c r="M91" s="108">
        <v>4121</v>
      </c>
      <c r="N91" s="109" t="s">
        <v>252</v>
      </c>
      <c r="O91" s="111" t="s">
        <v>195</v>
      </c>
      <c r="P91" s="109" t="s">
        <v>196</v>
      </c>
      <c r="Q91" s="109" t="s">
        <v>196</v>
      </c>
      <c r="R91" s="108">
        <v>1</v>
      </c>
      <c r="S91" s="111" t="s">
        <v>171</v>
      </c>
      <c r="T91" s="108">
        <v>1010203</v>
      </c>
      <c r="U91" s="108">
        <v>140</v>
      </c>
      <c r="V91" s="108">
        <v>490</v>
      </c>
      <c r="W91" s="108">
        <v>1</v>
      </c>
      <c r="X91" s="113">
        <v>2021</v>
      </c>
      <c r="Y91" s="113">
        <v>3</v>
      </c>
      <c r="Z91" s="113">
        <v>0</v>
      </c>
      <c r="AA91" s="114" t="s">
        <v>331</v>
      </c>
      <c r="AB91" s="108">
        <v>762</v>
      </c>
      <c r="AC91" s="109" t="s">
        <v>331</v>
      </c>
      <c r="AD91" s="211" t="s">
        <v>124</v>
      </c>
      <c r="AE91" s="211" t="s">
        <v>331</v>
      </c>
      <c r="AF91" s="212">
        <f t="shared" si="9"/>
        <v>-37</v>
      </c>
      <c r="AG91" s="213">
        <f t="shared" si="10"/>
        <v>400</v>
      </c>
      <c r="AH91" s="214">
        <f t="shared" si="11"/>
        <v>-14800</v>
      </c>
      <c r="AI91" s="215" t="s">
        <v>126</v>
      </c>
    </row>
    <row r="92" spans="1:35" ht="24">
      <c r="A92" s="108">
        <v>2021</v>
      </c>
      <c r="B92" s="108">
        <v>243</v>
      </c>
      <c r="C92" s="109" t="s">
        <v>390</v>
      </c>
      <c r="D92" s="208" t="s">
        <v>393</v>
      </c>
      <c r="E92" s="109" t="s">
        <v>299</v>
      </c>
      <c r="F92" s="216" t="s">
        <v>130</v>
      </c>
      <c r="G92" s="112">
        <v>4.34</v>
      </c>
      <c r="H92" s="112">
        <v>0.78</v>
      </c>
      <c r="I92" s="107" t="s">
        <v>118</v>
      </c>
      <c r="J92" s="112">
        <f t="shared" si="8"/>
        <v>3.5599999999999996</v>
      </c>
      <c r="K92" s="210" t="s">
        <v>311</v>
      </c>
      <c r="L92" s="108">
        <v>2021</v>
      </c>
      <c r="M92" s="108">
        <v>4214</v>
      </c>
      <c r="N92" s="109" t="s">
        <v>394</v>
      </c>
      <c r="O92" s="111" t="s">
        <v>133</v>
      </c>
      <c r="P92" s="109" t="s">
        <v>134</v>
      </c>
      <c r="Q92" s="109" t="s">
        <v>134</v>
      </c>
      <c r="R92" s="108">
        <v>1</v>
      </c>
      <c r="S92" s="111" t="s">
        <v>171</v>
      </c>
      <c r="T92" s="108">
        <v>1010502</v>
      </c>
      <c r="U92" s="108">
        <v>460</v>
      </c>
      <c r="V92" s="108">
        <v>1280</v>
      </c>
      <c r="W92" s="108">
        <v>99</v>
      </c>
      <c r="X92" s="113">
        <v>2021</v>
      </c>
      <c r="Y92" s="113">
        <v>339</v>
      </c>
      <c r="Z92" s="113">
        <v>0</v>
      </c>
      <c r="AA92" s="114" t="s">
        <v>331</v>
      </c>
      <c r="AB92" s="108">
        <v>761</v>
      </c>
      <c r="AC92" s="109" t="s">
        <v>331</v>
      </c>
      <c r="AD92" s="211" t="s">
        <v>303</v>
      </c>
      <c r="AE92" s="211" t="s">
        <v>331</v>
      </c>
      <c r="AF92" s="212">
        <f t="shared" si="9"/>
        <v>-21</v>
      </c>
      <c r="AG92" s="213">
        <f t="shared" si="10"/>
        <v>3.5599999999999996</v>
      </c>
      <c r="AH92" s="214">
        <f t="shared" si="11"/>
        <v>-74.75999999999999</v>
      </c>
      <c r="AI92" s="215" t="s">
        <v>126</v>
      </c>
    </row>
    <row r="93" spans="1:35" ht="120">
      <c r="A93" s="108">
        <v>2021</v>
      </c>
      <c r="B93" s="108">
        <v>244</v>
      </c>
      <c r="C93" s="109" t="s">
        <v>390</v>
      </c>
      <c r="D93" s="208" t="s">
        <v>395</v>
      </c>
      <c r="E93" s="109" t="s">
        <v>374</v>
      </c>
      <c r="F93" s="216" t="s">
        <v>396</v>
      </c>
      <c r="G93" s="112">
        <v>8058.88</v>
      </c>
      <c r="H93" s="112">
        <v>732.63</v>
      </c>
      <c r="I93" s="107" t="s">
        <v>118</v>
      </c>
      <c r="J93" s="112">
        <f t="shared" si="8"/>
        <v>7326.25</v>
      </c>
      <c r="K93" s="210" t="s">
        <v>397</v>
      </c>
      <c r="L93" s="108">
        <v>2021</v>
      </c>
      <c r="M93" s="108">
        <v>4112</v>
      </c>
      <c r="N93" s="109" t="s">
        <v>351</v>
      </c>
      <c r="O93" s="111" t="s">
        <v>398</v>
      </c>
      <c r="P93" s="109" t="s">
        <v>399</v>
      </c>
      <c r="Q93" s="109" t="s">
        <v>400</v>
      </c>
      <c r="R93" s="108">
        <v>6</v>
      </c>
      <c r="S93" s="111" t="s">
        <v>330</v>
      </c>
      <c r="T93" s="108">
        <v>2060201</v>
      </c>
      <c r="U93" s="108">
        <v>7830</v>
      </c>
      <c r="V93" s="108">
        <v>10055</v>
      </c>
      <c r="W93" s="108">
        <v>99</v>
      </c>
      <c r="X93" s="113">
        <v>2021</v>
      </c>
      <c r="Y93" s="113">
        <v>260</v>
      </c>
      <c r="Z93" s="113">
        <v>0</v>
      </c>
      <c r="AA93" s="114" t="s">
        <v>331</v>
      </c>
      <c r="AB93" s="108">
        <v>759</v>
      </c>
      <c r="AC93" s="109" t="s">
        <v>331</v>
      </c>
      <c r="AD93" s="211" t="s">
        <v>389</v>
      </c>
      <c r="AE93" s="211" t="s">
        <v>331</v>
      </c>
      <c r="AF93" s="212">
        <f t="shared" si="9"/>
        <v>-68</v>
      </c>
      <c r="AG93" s="213">
        <f t="shared" si="10"/>
        <v>7326.25</v>
      </c>
      <c r="AH93" s="214">
        <f t="shared" si="11"/>
        <v>-498185</v>
      </c>
      <c r="AI93" s="215" t="s">
        <v>126</v>
      </c>
    </row>
    <row r="94" spans="1:35" ht="120">
      <c r="A94" s="108">
        <v>2021</v>
      </c>
      <c r="B94" s="108">
        <v>245</v>
      </c>
      <c r="C94" s="109" t="s">
        <v>390</v>
      </c>
      <c r="D94" s="208" t="s">
        <v>401</v>
      </c>
      <c r="E94" s="109" t="s">
        <v>351</v>
      </c>
      <c r="F94" s="216" t="s">
        <v>396</v>
      </c>
      <c r="G94" s="112">
        <v>40.5</v>
      </c>
      <c r="H94" s="112">
        <v>3.68</v>
      </c>
      <c r="I94" s="107" t="s">
        <v>118</v>
      </c>
      <c r="J94" s="112">
        <f t="shared" si="8"/>
        <v>36.82</v>
      </c>
      <c r="K94" s="210" t="s">
        <v>397</v>
      </c>
      <c r="L94" s="108">
        <v>2021</v>
      </c>
      <c r="M94" s="108">
        <v>4122</v>
      </c>
      <c r="N94" s="109" t="s">
        <v>252</v>
      </c>
      <c r="O94" s="111" t="s">
        <v>398</v>
      </c>
      <c r="P94" s="109" t="s">
        <v>399</v>
      </c>
      <c r="Q94" s="109" t="s">
        <v>400</v>
      </c>
      <c r="R94" s="108">
        <v>6</v>
      </c>
      <c r="S94" s="111" t="s">
        <v>330</v>
      </c>
      <c r="T94" s="108">
        <v>2060201</v>
      </c>
      <c r="U94" s="108">
        <v>7830</v>
      </c>
      <c r="V94" s="108">
        <v>10055</v>
      </c>
      <c r="W94" s="108">
        <v>99</v>
      </c>
      <c r="X94" s="113">
        <v>2021</v>
      </c>
      <c r="Y94" s="113">
        <v>260</v>
      </c>
      <c r="Z94" s="113">
        <v>0</v>
      </c>
      <c r="AA94" s="114" t="s">
        <v>331</v>
      </c>
      <c r="AB94" s="108">
        <v>760</v>
      </c>
      <c r="AC94" s="109" t="s">
        <v>331</v>
      </c>
      <c r="AD94" s="211" t="s">
        <v>389</v>
      </c>
      <c r="AE94" s="211" t="s">
        <v>331</v>
      </c>
      <c r="AF94" s="212">
        <f t="shared" si="9"/>
        <v>-68</v>
      </c>
      <c r="AG94" s="213">
        <f t="shared" si="10"/>
        <v>36.82</v>
      </c>
      <c r="AH94" s="214">
        <f t="shared" si="11"/>
        <v>-2503.76</v>
      </c>
      <c r="AI94" s="215" t="s">
        <v>126</v>
      </c>
    </row>
    <row r="95" spans="1:35" ht="24">
      <c r="A95" s="108">
        <v>2021</v>
      </c>
      <c r="B95" s="108">
        <v>246</v>
      </c>
      <c r="C95" s="109" t="s">
        <v>390</v>
      </c>
      <c r="D95" s="208" t="s">
        <v>402</v>
      </c>
      <c r="E95" s="109" t="s">
        <v>299</v>
      </c>
      <c r="F95" s="216" t="s">
        <v>130</v>
      </c>
      <c r="G95" s="112">
        <v>10.44</v>
      </c>
      <c r="H95" s="112">
        <v>0</v>
      </c>
      <c r="I95" s="107" t="s">
        <v>118</v>
      </c>
      <c r="J95" s="112">
        <f t="shared" si="8"/>
        <v>10.44</v>
      </c>
      <c r="K95" s="210" t="s">
        <v>131</v>
      </c>
      <c r="L95" s="108">
        <v>2021</v>
      </c>
      <c r="M95" s="108">
        <v>4213</v>
      </c>
      <c r="N95" s="109" t="s">
        <v>394</v>
      </c>
      <c r="O95" s="111" t="s">
        <v>133</v>
      </c>
      <c r="P95" s="109" t="s">
        <v>134</v>
      </c>
      <c r="Q95" s="109" t="s">
        <v>134</v>
      </c>
      <c r="R95" s="108">
        <v>4</v>
      </c>
      <c r="S95" s="111" t="s">
        <v>135</v>
      </c>
      <c r="T95" s="108">
        <v>1040503</v>
      </c>
      <c r="U95" s="108">
        <v>1900</v>
      </c>
      <c r="V95" s="108">
        <v>3500</v>
      </c>
      <c r="W95" s="108">
        <v>1</v>
      </c>
      <c r="X95" s="113">
        <v>2021</v>
      </c>
      <c r="Y95" s="113">
        <v>72</v>
      </c>
      <c r="Z95" s="113">
        <v>0</v>
      </c>
      <c r="AA95" s="114" t="s">
        <v>331</v>
      </c>
      <c r="AB95" s="108">
        <v>869</v>
      </c>
      <c r="AC95" s="109" t="s">
        <v>332</v>
      </c>
      <c r="AD95" s="211" t="s">
        <v>403</v>
      </c>
      <c r="AE95" s="211" t="s">
        <v>404</v>
      </c>
      <c r="AF95" s="212">
        <f t="shared" si="9"/>
        <v>-20</v>
      </c>
      <c r="AG95" s="213">
        <f t="shared" si="10"/>
        <v>10.44</v>
      </c>
      <c r="AH95" s="214">
        <f t="shared" si="11"/>
        <v>-208.79999999999998</v>
      </c>
      <c r="AI95" s="215" t="s">
        <v>126</v>
      </c>
    </row>
    <row r="96" spans="1:35" ht="24">
      <c r="A96" s="108">
        <v>2021</v>
      </c>
      <c r="B96" s="108">
        <v>246</v>
      </c>
      <c r="C96" s="109" t="s">
        <v>390</v>
      </c>
      <c r="D96" s="208" t="s">
        <v>402</v>
      </c>
      <c r="E96" s="109" t="s">
        <v>299</v>
      </c>
      <c r="F96" s="216" t="s">
        <v>130</v>
      </c>
      <c r="G96" s="112">
        <v>2.3</v>
      </c>
      <c r="H96" s="112">
        <v>2.3</v>
      </c>
      <c r="I96" s="107" t="s">
        <v>118</v>
      </c>
      <c r="J96" s="112">
        <f t="shared" si="8"/>
        <v>0</v>
      </c>
      <c r="K96" s="210" t="s">
        <v>131</v>
      </c>
      <c r="L96" s="108">
        <v>2021</v>
      </c>
      <c r="M96" s="108">
        <v>4213</v>
      </c>
      <c r="N96" s="109" t="s">
        <v>394</v>
      </c>
      <c r="O96" s="111" t="s">
        <v>133</v>
      </c>
      <c r="P96" s="109" t="s">
        <v>134</v>
      </c>
      <c r="Q96" s="109" t="s">
        <v>134</v>
      </c>
      <c r="R96" s="108">
        <v>4</v>
      </c>
      <c r="S96" s="111" t="s">
        <v>135</v>
      </c>
      <c r="T96" s="108">
        <v>1040503</v>
      </c>
      <c r="U96" s="108">
        <v>1900</v>
      </c>
      <c r="V96" s="108">
        <v>3500</v>
      </c>
      <c r="W96" s="108">
        <v>1</v>
      </c>
      <c r="X96" s="113">
        <v>2021</v>
      </c>
      <c r="Y96" s="113">
        <v>72</v>
      </c>
      <c r="Z96" s="113">
        <v>0</v>
      </c>
      <c r="AA96" s="114" t="s">
        <v>331</v>
      </c>
      <c r="AB96" s="108">
        <v>870</v>
      </c>
      <c r="AC96" s="109" t="s">
        <v>332</v>
      </c>
      <c r="AD96" s="211" t="s">
        <v>403</v>
      </c>
      <c r="AE96" s="211" t="s">
        <v>404</v>
      </c>
      <c r="AF96" s="212">
        <f t="shared" si="9"/>
        <v>-20</v>
      </c>
      <c r="AG96" s="213">
        <f t="shared" si="10"/>
        <v>0</v>
      </c>
      <c r="AH96" s="214">
        <f t="shared" si="11"/>
        <v>0</v>
      </c>
      <c r="AI96" s="215" t="s">
        <v>126</v>
      </c>
    </row>
    <row r="97" spans="1:35" ht="60">
      <c r="A97" s="108">
        <v>2021</v>
      </c>
      <c r="B97" s="108">
        <v>249</v>
      </c>
      <c r="C97" s="109" t="s">
        <v>390</v>
      </c>
      <c r="D97" s="208" t="s">
        <v>405</v>
      </c>
      <c r="E97" s="109" t="s">
        <v>240</v>
      </c>
      <c r="F97" s="216" t="s">
        <v>406</v>
      </c>
      <c r="G97" s="112">
        <v>24.53</v>
      </c>
      <c r="H97" s="112">
        <v>4.42</v>
      </c>
      <c r="I97" s="107" t="s">
        <v>118</v>
      </c>
      <c r="J97" s="112">
        <f t="shared" si="8"/>
        <v>20.11</v>
      </c>
      <c r="K97" s="210" t="s">
        <v>119</v>
      </c>
      <c r="L97" s="108">
        <v>2021</v>
      </c>
      <c r="M97" s="108">
        <v>4132</v>
      </c>
      <c r="N97" s="109" t="s">
        <v>252</v>
      </c>
      <c r="O97" s="111" t="s">
        <v>407</v>
      </c>
      <c r="P97" s="109" t="s">
        <v>408</v>
      </c>
      <c r="Q97" s="109" t="s">
        <v>408</v>
      </c>
      <c r="R97" s="108">
        <v>1</v>
      </c>
      <c r="S97" s="111" t="s">
        <v>171</v>
      </c>
      <c r="T97" s="108">
        <v>1010502</v>
      </c>
      <c r="U97" s="108">
        <v>460</v>
      </c>
      <c r="V97" s="108">
        <v>1280</v>
      </c>
      <c r="W97" s="108">
        <v>99</v>
      </c>
      <c r="X97" s="113">
        <v>2021</v>
      </c>
      <c r="Y97" s="113">
        <v>263</v>
      </c>
      <c r="Z97" s="113">
        <v>0</v>
      </c>
      <c r="AA97" s="114" t="s">
        <v>331</v>
      </c>
      <c r="AB97" s="108">
        <v>766</v>
      </c>
      <c r="AC97" s="109" t="s">
        <v>331</v>
      </c>
      <c r="AD97" s="211" t="s">
        <v>348</v>
      </c>
      <c r="AE97" s="211" t="s">
        <v>331</v>
      </c>
      <c r="AF97" s="212">
        <f t="shared" si="9"/>
        <v>-6</v>
      </c>
      <c r="AG97" s="213">
        <f t="shared" si="10"/>
        <v>20.11</v>
      </c>
      <c r="AH97" s="214">
        <f t="shared" si="11"/>
        <v>-120.66</v>
      </c>
      <c r="AI97" s="215" t="s">
        <v>126</v>
      </c>
    </row>
    <row r="98" spans="1:35" ht="60">
      <c r="A98" s="108">
        <v>2021</v>
      </c>
      <c r="B98" s="108">
        <v>250</v>
      </c>
      <c r="C98" s="109" t="s">
        <v>390</v>
      </c>
      <c r="D98" s="208" t="s">
        <v>409</v>
      </c>
      <c r="E98" s="109" t="s">
        <v>240</v>
      </c>
      <c r="F98" s="216" t="s">
        <v>406</v>
      </c>
      <c r="G98" s="112">
        <v>24.53</v>
      </c>
      <c r="H98" s="112">
        <v>4.42</v>
      </c>
      <c r="I98" s="107" t="s">
        <v>118</v>
      </c>
      <c r="J98" s="112">
        <f t="shared" si="8"/>
        <v>20.11</v>
      </c>
      <c r="K98" s="210" t="s">
        <v>119</v>
      </c>
      <c r="L98" s="108">
        <v>2021</v>
      </c>
      <c r="M98" s="108">
        <v>4131</v>
      </c>
      <c r="N98" s="109" t="s">
        <v>252</v>
      </c>
      <c r="O98" s="111" t="s">
        <v>407</v>
      </c>
      <c r="P98" s="109" t="s">
        <v>408</v>
      </c>
      <c r="Q98" s="109" t="s">
        <v>408</v>
      </c>
      <c r="R98" s="108">
        <v>1</v>
      </c>
      <c r="S98" s="111" t="s">
        <v>171</v>
      </c>
      <c r="T98" s="108">
        <v>1010502</v>
      </c>
      <c r="U98" s="108">
        <v>460</v>
      </c>
      <c r="V98" s="108">
        <v>1280</v>
      </c>
      <c r="W98" s="108">
        <v>99</v>
      </c>
      <c r="X98" s="113">
        <v>2021</v>
      </c>
      <c r="Y98" s="113">
        <v>263</v>
      </c>
      <c r="Z98" s="113">
        <v>0</v>
      </c>
      <c r="AA98" s="114" t="s">
        <v>331</v>
      </c>
      <c r="AB98" s="108">
        <v>766</v>
      </c>
      <c r="AC98" s="109" t="s">
        <v>331</v>
      </c>
      <c r="AD98" s="211" t="s">
        <v>348</v>
      </c>
      <c r="AE98" s="211" t="s">
        <v>331</v>
      </c>
      <c r="AF98" s="212">
        <f t="shared" si="9"/>
        <v>-6</v>
      </c>
      <c r="AG98" s="213">
        <f t="shared" si="10"/>
        <v>20.11</v>
      </c>
      <c r="AH98" s="214">
        <f t="shared" si="11"/>
        <v>-120.66</v>
      </c>
      <c r="AI98" s="215" t="s">
        <v>126</v>
      </c>
    </row>
    <row r="99" spans="1:35" ht="60">
      <c r="A99" s="108">
        <v>2021</v>
      </c>
      <c r="B99" s="108">
        <v>251</v>
      </c>
      <c r="C99" s="109" t="s">
        <v>390</v>
      </c>
      <c r="D99" s="208" t="s">
        <v>410</v>
      </c>
      <c r="E99" s="109" t="s">
        <v>240</v>
      </c>
      <c r="F99" s="216" t="s">
        <v>406</v>
      </c>
      <c r="G99" s="112">
        <v>24.53</v>
      </c>
      <c r="H99" s="112">
        <v>4.42</v>
      </c>
      <c r="I99" s="107" t="s">
        <v>118</v>
      </c>
      <c r="J99" s="112">
        <f t="shared" si="8"/>
        <v>20.11</v>
      </c>
      <c r="K99" s="210" t="s">
        <v>119</v>
      </c>
      <c r="L99" s="108">
        <v>2021</v>
      </c>
      <c r="M99" s="108">
        <v>4135</v>
      </c>
      <c r="N99" s="109" t="s">
        <v>252</v>
      </c>
      <c r="O99" s="111" t="s">
        <v>407</v>
      </c>
      <c r="P99" s="109" t="s">
        <v>408</v>
      </c>
      <c r="Q99" s="109" t="s">
        <v>408</v>
      </c>
      <c r="R99" s="108">
        <v>1</v>
      </c>
      <c r="S99" s="111" t="s">
        <v>171</v>
      </c>
      <c r="T99" s="108">
        <v>1010502</v>
      </c>
      <c r="U99" s="108">
        <v>460</v>
      </c>
      <c r="V99" s="108">
        <v>1280</v>
      </c>
      <c r="W99" s="108">
        <v>99</v>
      </c>
      <c r="X99" s="113">
        <v>2021</v>
      </c>
      <c r="Y99" s="113">
        <v>263</v>
      </c>
      <c r="Z99" s="113">
        <v>0</v>
      </c>
      <c r="AA99" s="114" t="s">
        <v>331</v>
      </c>
      <c r="AB99" s="108">
        <v>766</v>
      </c>
      <c r="AC99" s="109" t="s">
        <v>331</v>
      </c>
      <c r="AD99" s="211" t="s">
        <v>348</v>
      </c>
      <c r="AE99" s="211" t="s">
        <v>331</v>
      </c>
      <c r="AF99" s="212">
        <f t="shared" si="9"/>
        <v>-6</v>
      </c>
      <c r="AG99" s="213">
        <f t="shared" si="10"/>
        <v>20.11</v>
      </c>
      <c r="AH99" s="214">
        <f t="shared" si="11"/>
        <v>-120.66</v>
      </c>
      <c r="AI99" s="215" t="s">
        <v>126</v>
      </c>
    </row>
    <row r="100" spans="1:35" ht="60">
      <c r="A100" s="108">
        <v>2021</v>
      </c>
      <c r="B100" s="108">
        <v>252</v>
      </c>
      <c r="C100" s="109" t="s">
        <v>390</v>
      </c>
      <c r="D100" s="208" t="s">
        <v>411</v>
      </c>
      <c r="E100" s="109" t="s">
        <v>299</v>
      </c>
      <c r="F100" s="216" t="s">
        <v>406</v>
      </c>
      <c r="G100" s="112">
        <v>6.97</v>
      </c>
      <c r="H100" s="112">
        <v>1.26</v>
      </c>
      <c r="I100" s="107" t="s">
        <v>118</v>
      </c>
      <c r="J100" s="112">
        <f t="shared" si="8"/>
        <v>5.71</v>
      </c>
      <c r="K100" s="210" t="s">
        <v>119</v>
      </c>
      <c r="L100" s="108">
        <v>2021</v>
      </c>
      <c r="M100" s="108">
        <v>4197</v>
      </c>
      <c r="N100" s="109" t="s">
        <v>143</v>
      </c>
      <c r="O100" s="111" t="s">
        <v>407</v>
      </c>
      <c r="P100" s="109" t="s">
        <v>408</v>
      </c>
      <c r="Q100" s="109" t="s">
        <v>408</v>
      </c>
      <c r="R100" s="108">
        <v>1</v>
      </c>
      <c r="S100" s="111" t="s">
        <v>171</v>
      </c>
      <c r="T100" s="108">
        <v>1010502</v>
      </c>
      <c r="U100" s="108">
        <v>460</v>
      </c>
      <c r="V100" s="108">
        <v>1280</v>
      </c>
      <c r="W100" s="108">
        <v>99</v>
      </c>
      <c r="X100" s="113">
        <v>2021</v>
      </c>
      <c r="Y100" s="113">
        <v>263</v>
      </c>
      <c r="Z100" s="113">
        <v>0</v>
      </c>
      <c r="AA100" s="114" t="s">
        <v>331</v>
      </c>
      <c r="AB100" s="108">
        <v>766</v>
      </c>
      <c r="AC100" s="109" t="s">
        <v>331</v>
      </c>
      <c r="AD100" s="211" t="s">
        <v>214</v>
      </c>
      <c r="AE100" s="211" t="s">
        <v>331</v>
      </c>
      <c r="AF100" s="212">
        <f t="shared" si="9"/>
        <v>-9</v>
      </c>
      <c r="AG100" s="213">
        <f t="shared" si="10"/>
        <v>5.71</v>
      </c>
      <c r="AH100" s="214">
        <f t="shared" si="11"/>
        <v>-51.39</v>
      </c>
      <c r="AI100" s="215" t="s">
        <v>126</v>
      </c>
    </row>
    <row r="101" spans="1:35" ht="15">
      <c r="A101" s="108">
        <v>2021</v>
      </c>
      <c r="B101" s="108">
        <v>253</v>
      </c>
      <c r="C101" s="109" t="s">
        <v>390</v>
      </c>
      <c r="D101" s="208" t="s">
        <v>412</v>
      </c>
      <c r="E101" s="109" t="s">
        <v>270</v>
      </c>
      <c r="F101" s="216" t="s">
        <v>413</v>
      </c>
      <c r="G101" s="112">
        <v>110.14</v>
      </c>
      <c r="H101" s="112">
        <v>19.8</v>
      </c>
      <c r="I101" s="107" t="s">
        <v>118</v>
      </c>
      <c r="J101" s="112">
        <f t="shared" si="8"/>
        <v>90.34</v>
      </c>
      <c r="K101" s="210" t="s">
        <v>414</v>
      </c>
      <c r="L101" s="108">
        <v>2021</v>
      </c>
      <c r="M101" s="108">
        <v>4203</v>
      </c>
      <c r="N101" s="109" t="s">
        <v>143</v>
      </c>
      <c r="O101" s="111" t="s">
        <v>415</v>
      </c>
      <c r="P101" s="109" t="s">
        <v>416</v>
      </c>
      <c r="Q101" s="109" t="s">
        <v>416</v>
      </c>
      <c r="R101" s="108">
        <v>1</v>
      </c>
      <c r="S101" s="111" t="s">
        <v>171</v>
      </c>
      <c r="T101" s="108">
        <v>1010203</v>
      </c>
      <c r="U101" s="108">
        <v>140</v>
      </c>
      <c r="V101" s="108">
        <v>490</v>
      </c>
      <c r="W101" s="108">
        <v>1</v>
      </c>
      <c r="X101" s="113">
        <v>2021</v>
      </c>
      <c r="Y101" s="113">
        <v>302</v>
      </c>
      <c r="Z101" s="113">
        <v>0</v>
      </c>
      <c r="AA101" s="114" t="s">
        <v>331</v>
      </c>
      <c r="AB101" s="108">
        <v>763</v>
      </c>
      <c r="AC101" s="109" t="s">
        <v>331</v>
      </c>
      <c r="AD101" s="211" t="s">
        <v>162</v>
      </c>
      <c r="AE101" s="211" t="s">
        <v>331</v>
      </c>
      <c r="AF101" s="212">
        <f t="shared" si="9"/>
        <v>-17</v>
      </c>
      <c r="AG101" s="213">
        <f t="shared" si="10"/>
        <v>90.34</v>
      </c>
      <c r="AH101" s="214">
        <f t="shared" si="11"/>
        <v>-1535.78</v>
      </c>
      <c r="AI101" s="215" t="s">
        <v>126</v>
      </c>
    </row>
    <row r="102" spans="1:35" ht="15">
      <c r="A102" s="108">
        <v>2021</v>
      </c>
      <c r="B102" s="108">
        <v>254</v>
      </c>
      <c r="C102" s="109" t="s">
        <v>390</v>
      </c>
      <c r="D102" s="208" t="s">
        <v>417</v>
      </c>
      <c r="E102" s="109" t="s">
        <v>270</v>
      </c>
      <c r="F102" s="216" t="s">
        <v>413</v>
      </c>
      <c r="G102" s="112">
        <v>35.23</v>
      </c>
      <c r="H102" s="112">
        <v>6.34</v>
      </c>
      <c r="I102" s="107" t="s">
        <v>118</v>
      </c>
      <c r="J102" s="112">
        <f t="shared" si="8"/>
        <v>28.889999999999997</v>
      </c>
      <c r="K102" s="210" t="s">
        <v>414</v>
      </c>
      <c r="L102" s="108">
        <v>2021</v>
      </c>
      <c r="M102" s="108">
        <v>4202</v>
      </c>
      <c r="N102" s="109" t="s">
        <v>143</v>
      </c>
      <c r="O102" s="111" t="s">
        <v>415</v>
      </c>
      <c r="P102" s="109" t="s">
        <v>416</v>
      </c>
      <c r="Q102" s="109" t="s">
        <v>416</v>
      </c>
      <c r="R102" s="108">
        <v>1</v>
      </c>
      <c r="S102" s="111" t="s">
        <v>171</v>
      </c>
      <c r="T102" s="108">
        <v>1010203</v>
      </c>
      <c r="U102" s="108">
        <v>140</v>
      </c>
      <c r="V102" s="108">
        <v>490</v>
      </c>
      <c r="W102" s="108">
        <v>1</v>
      </c>
      <c r="X102" s="113">
        <v>2021</v>
      </c>
      <c r="Y102" s="113">
        <v>302</v>
      </c>
      <c r="Z102" s="113">
        <v>0</v>
      </c>
      <c r="AA102" s="114" t="s">
        <v>331</v>
      </c>
      <c r="AB102" s="108">
        <v>763</v>
      </c>
      <c r="AC102" s="109" t="s">
        <v>331</v>
      </c>
      <c r="AD102" s="211" t="s">
        <v>162</v>
      </c>
      <c r="AE102" s="211" t="s">
        <v>331</v>
      </c>
      <c r="AF102" s="212">
        <f t="shared" si="9"/>
        <v>-17</v>
      </c>
      <c r="AG102" s="213">
        <f t="shared" si="10"/>
        <v>28.889999999999997</v>
      </c>
      <c r="AH102" s="214">
        <f t="shared" si="11"/>
        <v>-491.12999999999994</v>
      </c>
      <c r="AI102" s="215" t="s">
        <v>126</v>
      </c>
    </row>
    <row r="103" spans="1:35" ht="72">
      <c r="A103" s="108">
        <v>2021</v>
      </c>
      <c r="B103" s="108">
        <v>255</v>
      </c>
      <c r="C103" s="109" t="s">
        <v>331</v>
      </c>
      <c r="D103" s="208" t="s">
        <v>418</v>
      </c>
      <c r="E103" s="109" t="s">
        <v>419</v>
      </c>
      <c r="F103" s="216" t="s">
        <v>420</v>
      </c>
      <c r="G103" s="112">
        <v>7534.07</v>
      </c>
      <c r="H103" s="112">
        <v>1358.6</v>
      </c>
      <c r="I103" s="107" t="s">
        <v>118</v>
      </c>
      <c r="J103" s="112">
        <f t="shared" si="8"/>
        <v>6175.469999999999</v>
      </c>
      <c r="K103" s="210" t="s">
        <v>421</v>
      </c>
      <c r="L103" s="108">
        <v>2021</v>
      </c>
      <c r="M103" s="108">
        <v>4156</v>
      </c>
      <c r="N103" s="109" t="s">
        <v>270</v>
      </c>
      <c r="O103" s="111" t="s">
        <v>250</v>
      </c>
      <c r="P103" s="109" t="s">
        <v>251</v>
      </c>
      <c r="Q103" s="109" t="s">
        <v>251</v>
      </c>
      <c r="R103" s="108">
        <v>9</v>
      </c>
      <c r="S103" s="111" t="s">
        <v>159</v>
      </c>
      <c r="T103" s="108">
        <v>2090603</v>
      </c>
      <c r="U103" s="108">
        <v>9050</v>
      </c>
      <c r="V103" s="108">
        <v>11830</v>
      </c>
      <c r="W103" s="108">
        <v>56</v>
      </c>
      <c r="X103" s="113">
        <v>2021</v>
      </c>
      <c r="Y103" s="113">
        <v>135</v>
      </c>
      <c r="Z103" s="113">
        <v>0</v>
      </c>
      <c r="AA103" s="114" t="s">
        <v>331</v>
      </c>
      <c r="AB103" s="108">
        <v>765</v>
      </c>
      <c r="AC103" s="109" t="s">
        <v>331</v>
      </c>
      <c r="AD103" s="211" t="s">
        <v>160</v>
      </c>
      <c r="AE103" s="211" t="s">
        <v>331</v>
      </c>
      <c r="AF103" s="212">
        <f t="shared" si="9"/>
        <v>-16</v>
      </c>
      <c r="AG103" s="213">
        <f t="shared" si="10"/>
        <v>6175.469999999999</v>
      </c>
      <c r="AH103" s="214">
        <f t="shared" si="11"/>
        <v>-98807.51999999999</v>
      </c>
      <c r="AI103" s="215" t="s">
        <v>126</v>
      </c>
    </row>
    <row r="104" spans="1:35" ht="192">
      <c r="A104" s="108">
        <v>2021</v>
      </c>
      <c r="B104" s="108">
        <v>256</v>
      </c>
      <c r="C104" s="109" t="s">
        <v>331</v>
      </c>
      <c r="D104" s="208" t="s">
        <v>422</v>
      </c>
      <c r="E104" s="109" t="s">
        <v>299</v>
      </c>
      <c r="F104" s="216" t="s">
        <v>423</v>
      </c>
      <c r="G104" s="112">
        <v>933.3</v>
      </c>
      <c r="H104" s="112">
        <v>168.3</v>
      </c>
      <c r="I104" s="107" t="s">
        <v>126</v>
      </c>
      <c r="J104" s="112">
        <f aca="true" t="shared" si="12" ref="J104:J135">IF(I104="SI",G104-H104,G104)</f>
        <v>933.3</v>
      </c>
      <c r="K104" s="210" t="s">
        <v>424</v>
      </c>
      <c r="L104" s="108">
        <v>2021</v>
      </c>
      <c r="M104" s="108">
        <v>4188</v>
      </c>
      <c r="N104" s="109" t="s">
        <v>299</v>
      </c>
      <c r="O104" s="111" t="s">
        <v>425</v>
      </c>
      <c r="P104" s="109" t="s">
        <v>426</v>
      </c>
      <c r="Q104" s="109" t="s">
        <v>427</v>
      </c>
      <c r="R104" s="108">
        <v>9</v>
      </c>
      <c r="S104" s="111" t="s">
        <v>159</v>
      </c>
      <c r="T104" s="108">
        <v>2090603</v>
      </c>
      <c r="U104" s="108">
        <v>9050</v>
      </c>
      <c r="V104" s="108">
        <v>11830</v>
      </c>
      <c r="W104" s="108">
        <v>56</v>
      </c>
      <c r="X104" s="113">
        <v>2021</v>
      </c>
      <c r="Y104" s="113">
        <v>117</v>
      </c>
      <c r="Z104" s="113">
        <v>0</v>
      </c>
      <c r="AA104" s="114" t="s">
        <v>331</v>
      </c>
      <c r="AB104" s="108">
        <v>779</v>
      </c>
      <c r="AC104" s="109" t="s">
        <v>288</v>
      </c>
      <c r="AD104" s="211" t="s">
        <v>428</v>
      </c>
      <c r="AE104" s="211" t="s">
        <v>136</v>
      </c>
      <c r="AF104" s="212">
        <f aca="true" t="shared" si="13" ref="AF104:AF135">AE104-AD104</f>
        <v>-17</v>
      </c>
      <c r="AG104" s="213">
        <f aca="true" t="shared" si="14" ref="AG104:AG135">IF(AI104="SI",0,J104)</f>
        <v>933.3</v>
      </c>
      <c r="AH104" s="214">
        <f aca="true" t="shared" si="15" ref="AH104:AH135">AG104*AF104</f>
        <v>-15866.099999999999</v>
      </c>
      <c r="AI104" s="215" t="s">
        <v>126</v>
      </c>
    </row>
    <row r="105" spans="1:35" ht="72">
      <c r="A105" s="108">
        <v>2021</v>
      </c>
      <c r="B105" s="108">
        <v>257</v>
      </c>
      <c r="C105" s="109" t="s">
        <v>348</v>
      </c>
      <c r="D105" s="208" t="s">
        <v>429</v>
      </c>
      <c r="E105" s="109" t="s">
        <v>206</v>
      </c>
      <c r="F105" s="216" t="s">
        <v>430</v>
      </c>
      <c r="G105" s="112">
        <v>3086.12</v>
      </c>
      <c r="H105" s="112">
        <v>556.51</v>
      </c>
      <c r="I105" s="107" t="s">
        <v>118</v>
      </c>
      <c r="J105" s="112">
        <f t="shared" si="12"/>
        <v>2529.6099999999997</v>
      </c>
      <c r="K105" s="210" t="s">
        <v>431</v>
      </c>
      <c r="L105" s="108">
        <v>2021</v>
      </c>
      <c r="M105" s="108">
        <v>4410</v>
      </c>
      <c r="N105" s="109" t="s">
        <v>348</v>
      </c>
      <c r="O105" s="111" t="s">
        <v>432</v>
      </c>
      <c r="P105" s="109" t="s">
        <v>433</v>
      </c>
      <c r="Q105" s="109" t="s">
        <v>433</v>
      </c>
      <c r="R105" s="108">
        <v>9</v>
      </c>
      <c r="S105" s="111" t="s">
        <v>159</v>
      </c>
      <c r="T105" s="108">
        <v>2090603</v>
      </c>
      <c r="U105" s="108">
        <v>9050</v>
      </c>
      <c r="V105" s="108">
        <v>11830</v>
      </c>
      <c r="W105" s="108">
        <v>53</v>
      </c>
      <c r="X105" s="113">
        <v>2021</v>
      </c>
      <c r="Y105" s="113">
        <v>236</v>
      </c>
      <c r="Z105" s="113">
        <v>0</v>
      </c>
      <c r="AA105" s="114" t="s">
        <v>348</v>
      </c>
      <c r="AB105" s="108">
        <v>844</v>
      </c>
      <c r="AC105" s="109" t="s">
        <v>348</v>
      </c>
      <c r="AD105" s="211" t="s">
        <v>434</v>
      </c>
      <c r="AE105" s="211" t="s">
        <v>348</v>
      </c>
      <c r="AF105" s="212">
        <f t="shared" si="13"/>
        <v>-27</v>
      </c>
      <c r="AG105" s="213">
        <f t="shared" si="14"/>
        <v>2529.6099999999997</v>
      </c>
      <c r="AH105" s="214">
        <f t="shared" si="15"/>
        <v>-68299.46999999999</v>
      </c>
      <c r="AI105" s="215" t="s">
        <v>126</v>
      </c>
    </row>
    <row r="106" spans="1:35" ht="72">
      <c r="A106" s="108">
        <v>2021</v>
      </c>
      <c r="B106" s="108">
        <v>258</v>
      </c>
      <c r="C106" s="109" t="s">
        <v>197</v>
      </c>
      <c r="D106" s="208" t="s">
        <v>435</v>
      </c>
      <c r="E106" s="109" t="s">
        <v>190</v>
      </c>
      <c r="F106" s="216" t="s">
        <v>436</v>
      </c>
      <c r="G106" s="112">
        <v>563.78</v>
      </c>
      <c r="H106" s="112">
        <v>0</v>
      </c>
      <c r="I106" s="107" t="s">
        <v>126</v>
      </c>
      <c r="J106" s="112">
        <f t="shared" si="12"/>
        <v>563.78</v>
      </c>
      <c r="K106" s="210" t="s">
        <v>437</v>
      </c>
      <c r="L106" s="108">
        <v>2021</v>
      </c>
      <c r="M106" s="108">
        <v>4119</v>
      </c>
      <c r="N106" s="109" t="s">
        <v>252</v>
      </c>
      <c r="O106" s="111" t="s">
        <v>438</v>
      </c>
      <c r="P106" s="109" t="s">
        <v>439</v>
      </c>
      <c r="Q106" s="109" t="s">
        <v>439</v>
      </c>
      <c r="R106" s="108">
        <v>5</v>
      </c>
      <c r="S106" s="111" t="s">
        <v>440</v>
      </c>
      <c r="T106" s="108">
        <v>1050102</v>
      </c>
      <c r="U106" s="108">
        <v>2000</v>
      </c>
      <c r="V106" s="108">
        <v>3760</v>
      </c>
      <c r="W106" s="108">
        <v>1</v>
      </c>
      <c r="X106" s="113">
        <v>2021</v>
      </c>
      <c r="Y106" s="113">
        <v>220</v>
      </c>
      <c r="Z106" s="113">
        <v>0</v>
      </c>
      <c r="AA106" s="114" t="s">
        <v>331</v>
      </c>
      <c r="AB106" s="108">
        <v>846</v>
      </c>
      <c r="AC106" s="109" t="s">
        <v>197</v>
      </c>
      <c r="AD106" s="211" t="s">
        <v>162</v>
      </c>
      <c r="AE106" s="211" t="s">
        <v>441</v>
      </c>
      <c r="AF106" s="212">
        <f t="shared" si="13"/>
        <v>-9</v>
      </c>
      <c r="AG106" s="213">
        <f t="shared" si="14"/>
        <v>563.78</v>
      </c>
      <c r="AH106" s="214">
        <f t="shared" si="15"/>
        <v>-5074.0199999999995</v>
      </c>
      <c r="AI106" s="215" t="s">
        <v>126</v>
      </c>
    </row>
    <row r="107" spans="1:35" ht="72">
      <c r="A107" s="108">
        <v>2021</v>
      </c>
      <c r="B107" s="108">
        <v>259</v>
      </c>
      <c r="C107" s="109" t="s">
        <v>197</v>
      </c>
      <c r="D107" s="208" t="s">
        <v>442</v>
      </c>
      <c r="E107" s="109" t="s">
        <v>190</v>
      </c>
      <c r="F107" s="216" t="s">
        <v>436</v>
      </c>
      <c r="G107" s="112">
        <v>-50.4</v>
      </c>
      <c r="H107" s="112">
        <v>0</v>
      </c>
      <c r="I107" s="107" t="s">
        <v>126</v>
      </c>
      <c r="J107" s="112">
        <f t="shared" si="12"/>
        <v>-50.4</v>
      </c>
      <c r="K107" s="210" t="s">
        <v>437</v>
      </c>
      <c r="L107" s="108">
        <v>2021</v>
      </c>
      <c r="M107" s="108">
        <v>4120</v>
      </c>
      <c r="N107" s="109" t="s">
        <v>252</v>
      </c>
      <c r="O107" s="111" t="s">
        <v>438</v>
      </c>
      <c r="P107" s="109" t="s">
        <v>439</v>
      </c>
      <c r="Q107" s="109" t="s">
        <v>439</v>
      </c>
      <c r="R107" s="108">
        <v>5</v>
      </c>
      <c r="S107" s="111" t="s">
        <v>440</v>
      </c>
      <c r="T107" s="108">
        <v>1050102</v>
      </c>
      <c r="U107" s="108">
        <v>2000</v>
      </c>
      <c r="V107" s="108">
        <v>3760</v>
      </c>
      <c r="W107" s="108">
        <v>1</v>
      </c>
      <c r="X107" s="113">
        <v>2021</v>
      </c>
      <c r="Y107" s="113">
        <v>220</v>
      </c>
      <c r="Z107" s="113">
        <v>0</v>
      </c>
      <c r="AA107" s="114" t="s">
        <v>331</v>
      </c>
      <c r="AB107" s="108">
        <v>846</v>
      </c>
      <c r="AC107" s="109" t="s">
        <v>197</v>
      </c>
      <c r="AD107" s="211" t="s">
        <v>443</v>
      </c>
      <c r="AE107" s="211" t="s">
        <v>441</v>
      </c>
      <c r="AF107" s="212">
        <f t="shared" si="13"/>
        <v>-4</v>
      </c>
      <c r="AG107" s="213">
        <f t="shared" si="14"/>
        <v>-50.4</v>
      </c>
      <c r="AH107" s="214">
        <f t="shared" si="15"/>
        <v>201.6</v>
      </c>
      <c r="AI107" s="215" t="s">
        <v>126</v>
      </c>
    </row>
    <row r="108" spans="1:35" ht="15">
      <c r="A108" s="108">
        <v>2021</v>
      </c>
      <c r="B108" s="108">
        <v>260</v>
      </c>
      <c r="C108" s="109" t="s">
        <v>441</v>
      </c>
      <c r="D108" s="208" t="s">
        <v>444</v>
      </c>
      <c r="E108" s="109" t="s">
        <v>348</v>
      </c>
      <c r="F108" s="216" t="s">
        <v>119</v>
      </c>
      <c r="G108" s="112">
        <v>26379.62</v>
      </c>
      <c r="H108" s="112">
        <v>4756.98</v>
      </c>
      <c r="I108" s="107" t="s">
        <v>118</v>
      </c>
      <c r="J108" s="112">
        <f t="shared" si="12"/>
        <v>21622.64</v>
      </c>
      <c r="K108" s="210" t="s">
        <v>445</v>
      </c>
      <c r="L108" s="108">
        <v>2021</v>
      </c>
      <c r="M108" s="108">
        <v>4429</v>
      </c>
      <c r="N108" s="109" t="s">
        <v>348</v>
      </c>
      <c r="O108" s="111" t="s">
        <v>340</v>
      </c>
      <c r="P108" s="109" t="s">
        <v>341</v>
      </c>
      <c r="Q108" s="109" t="s">
        <v>341</v>
      </c>
      <c r="R108" s="108">
        <v>9</v>
      </c>
      <c r="S108" s="111" t="s">
        <v>159</v>
      </c>
      <c r="T108" s="108">
        <v>2090603</v>
      </c>
      <c r="U108" s="108">
        <v>9050</v>
      </c>
      <c r="V108" s="108">
        <v>11830</v>
      </c>
      <c r="W108" s="108">
        <v>55</v>
      </c>
      <c r="X108" s="113">
        <v>2021</v>
      </c>
      <c r="Y108" s="113">
        <v>238</v>
      </c>
      <c r="Z108" s="113">
        <v>0</v>
      </c>
      <c r="AA108" s="114" t="s">
        <v>214</v>
      </c>
      <c r="AB108" s="108">
        <v>847</v>
      </c>
      <c r="AC108" s="109" t="s">
        <v>214</v>
      </c>
      <c r="AD108" s="211" t="s">
        <v>389</v>
      </c>
      <c r="AE108" s="211" t="s">
        <v>214</v>
      </c>
      <c r="AF108" s="212">
        <f t="shared" si="13"/>
        <v>-59</v>
      </c>
      <c r="AG108" s="213">
        <f t="shared" si="14"/>
        <v>21622.64</v>
      </c>
      <c r="AH108" s="214">
        <f t="shared" si="15"/>
        <v>-1275735.76</v>
      </c>
      <c r="AI108" s="215" t="s">
        <v>126</v>
      </c>
    </row>
    <row r="109" spans="1:35" ht="15">
      <c r="A109" s="108">
        <v>2021</v>
      </c>
      <c r="B109" s="108">
        <v>260</v>
      </c>
      <c r="C109" s="109" t="s">
        <v>441</v>
      </c>
      <c r="D109" s="208" t="s">
        <v>444</v>
      </c>
      <c r="E109" s="109" t="s">
        <v>348</v>
      </c>
      <c r="F109" s="216" t="s">
        <v>119</v>
      </c>
      <c r="G109" s="112">
        <v>2168.92</v>
      </c>
      <c r="H109" s="112">
        <v>391.12</v>
      </c>
      <c r="I109" s="107" t="s">
        <v>118</v>
      </c>
      <c r="J109" s="112">
        <f t="shared" si="12"/>
        <v>1777.8000000000002</v>
      </c>
      <c r="K109" s="210" t="s">
        <v>445</v>
      </c>
      <c r="L109" s="108">
        <v>2021</v>
      </c>
      <c r="M109" s="108">
        <v>4429</v>
      </c>
      <c r="N109" s="109" t="s">
        <v>348</v>
      </c>
      <c r="O109" s="111" t="s">
        <v>340</v>
      </c>
      <c r="P109" s="109" t="s">
        <v>341</v>
      </c>
      <c r="Q109" s="109" t="s">
        <v>341</v>
      </c>
      <c r="R109" s="108">
        <v>9</v>
      </c>
      <c r="S109" s="111" t="s">
        <v>159</v>
      </c>
      <c r="T109" s="108">
        <v>2090603</v>
      </c>
      <c r="U109" s="108">
        <v>9050</v>
      </c>
      <c r="V109" s="108">
        <v>11830</v>
      </c>
      <c r="W109" s="108">
        <v>57</v>
      </c>
      <c r="X109" s="113">
        <v>2021</v>
      </c>
      <c r="Y109" s="113">
        <v>269</v>
      </c>
      <c r="Z109" s="113">
        <v>0</v>
      </c>
      <c r="AA109" s="114" t="s">
        <v>214</v>
      </c>
      <c r="AB109" s="108">
        <v>848</v>
      </c>
      <c r="AC109" s="109" t="s">
        <v>214</v>
      </c>
      <c r="AD109" s="211" t="s">
        <v>389</v>
      </c>
      <c r="AE109" s="211" t="s">
        <v>214</v>
      </c>
      <c r="AF109" s="212">
        <f t="shared" si="13"/>
        <v>-59</v>
      </c>
      <c r="AG109" s="213">
        <f t="shared" si="14"/>
        <v>1777.8000000000002</v>
      </c>
      <c r="AH109" s="214">
        <f t="shared" si="15"/>
        <v>-104890.20000000001</v>
      </c>
      <c r="AI109" s="215" t="s">
        <v>126</v>
      </c>
    </row>
    <row r="110" spans="1:35" ht="15">
      <c r="A110" s="108">
        <v>2021</v>
      </c>
      <c r="B110" s="108">
        <v>261</v>
      </c>
      <c r="C110" s="109" t="s">
        <v>441</v>
      </c>
      <c r="D110" s="208" t="s">
        <v>446</v>
      </c>
      <c r="E110" s="109" t="s">
        <v>447</v>
      </c>
      <c r="F110" s="216" t="s">
        <v>119</v>
      </c>
      <c r="G110" s="112">
        <v>696.02</v>
      </c>
      <c r="H110" s="112">
        <v>125.51</v>
      </c>
      <c r="I110" s="107" t="s">
        <v>118</v>
      </c>
      <c r="J110" s="112">
        <f t="shared" si="12"/>
        <v>570.51</v>
      </c>
      <c r="K110" s="210" t="s">
        <v>378</v>
      </c>
      <c r="L110" s="108">
        <v>2021</v>
      </c>
      <c r="M110" s="108">
        <v>4430</v>
      </c>
      <c r="N110" s="109" t="s">
        <v>348</v>
      </c>
      <c r="O110" s="111" t="s">
        <v>379</v>
      </c>
      <c r="P110" s="109" t="s">
        <v>380</v>
      </c>
      <c r="Q110" s="109" t="s">
        <v>381</v>
      </c>
      <c r="R110" s="108">
        <v>2</v>
      </c>
      <c r="S110" s="111" t="s">
        <v>122</v>
      </c>
      <c r="T110" s="108">
        <v>1010502</v>
      </c>
      <c r="U110" s="108">
        <v>460</v>
      </c>
      <c r="V110" s="108">
        <v>1280</v>
      </c>
      <c r="W110" s="108">
        <v>99</v>
      </c>
      <c r="X110" s="113">
        <v>2021</v>
      </c>
      <c r="Y110" s="113">
        <v>83</v>
      </c>
      <c r="Z110" s="113">
        <v>0</v>
      </c>
      <c r="AA110" s="114" t="s">
        <v>332</v>
      </c>
      <c r="AB110" s="108">
        <v>861</v>
      </c>
      <c r="AC110" s="109" t="s">
        <v>332</v>
      </c>
      <c r="AD110" s="211" t="s">
        <v>123</v>
      </c>
      <c r="AE110" s="211" t="s">
        <v>404</v>
      </c>
      <c r="AF110" s="212">
        <f t="shared" si="13"/>
        <v>-6</v>
      </c>
      <c r="AG110" s="213">
        <f t="shared" si="14"/>
        <v>570.51</v>
      </c>
      <c r="AH110" s="214">
        <f t="shared" si="15"/>
        <v>-3423.06</v>
      </c>
      <c r="AI110" s="215" t="s">
        <v>126</v>
      </c>
    </row>
    <row r="111" spans="1:35" ht="15">
      <c r="A111" s="108">
        <v>2021</v>
      </c>
      <c r="B111" s="108">
        <v>262</v>
      </c>
      <c r="C111" s="109" t="s">
        <v>441</v>
      </c>
      <c r="D111" s="208" t="s">
        <v>448</v>
      </c>
      <c r="E111" s="109" t="s">
        <v>206</v>
      </c>
      <c r="F111" s="216" t="s">
        <v>343</v>
      </c>
      <c r="G111" s="112">
        <v>250.35</v>
      </c>
      <c r="H111" s="112">
        <v>0</v>
      </c>
      <c r="I111" s="107" t="s">
        <v>126</v>
      </c>
      <c r="J111" s="112">
        <f t="shared" si="12"/>
        <v>250.35</v>
      </c>
      <c r="K111" s="210" t="s">
        <v>344</v>
      </c>
      <c r="L111" s="108">
        <v>2021</v>
      </c>
      <c r="M111" s="108">
        <v>4412</v>
      </c>
      <c r="N111" s="109" t="s">
        <v>348</v>
      </c>
      <c r="O111" s="111" t="s">
        <v>345</v>
      </c>
      <c r="P111" s="109" t="s">
        <v>346</v>
      </c>
      <c r="Q111" s="109" t="s">
        <v>347</v>
      </c>
      <c r="R111" s="108">
        <v>1</v>
      </c>
      <c r="S111" s="111" t="s">
        <v>171</v>
      </c>
      <c r="T111" s="108">
        <v>1010203</v>
      </c>
      <c r="U111" s="108">
        <v>140</v>
      </c>
      <c r="V111" s="108">
        <v>490</v>
      </c>
      <c r="W111" s="108">
        <v>1</v>
      </c>
      <c r="X111" s="113">
        <v>2021</v>
      </c>
      <c r="Y111" s="113">
        <v>167</v>
      </c>
      <c r="Z111" s="113">
        <v>0</v>
      </c>
      <c r="AA111" s="114" t="s">
        <v>332</v>
      </c>
      <c r="AB111" s="108">
        <v>866</v>
      </c>
      <c r="AC111" s="109" t="s">
        <v>332</v>
      </c>
      <c r="AD111" s="211" t="s">
        <v>124</v>
      </c>
      <c r="AE111" s="211" t="s">
        <v>404</v>
      </c>
      <c r="AF111" s="212">
        <f t="shared" si="13"/>
        <v>-8</v>
      </c>
      <c r="AG111" s="213">
        <f t="shared" si="14"/>
        <v>250.35</v>
      </c>
      <c r="AH111" s="214">
        <f t="shared" si="15"/>
        <v>-2002.8</v>
      </c>
      <c r="AI111" s="215" t="s">
        <v>126</v>
      </c>
    </row>
    <row r="112" spans="1:35" ht="24">
      <c r="A112" s="108">
        <v>2021</v>
      </c>
      <c r="B112" s="108">
        <v>263</v>
      </c>
      <c r="C112" s="109" t="s">
        <v>441</v>
      </c>
      <c r="D112" s="208" t="s">
        <v>449</v>
      </c>
      <c r="E112" s="109" t="s">
        <v>206</v>
      </c>
      <c r="F112" s="216" t="s">
        <v>169</v>
      </c>
      <c r="G112" s="112">
        <v>1736.27</v>
      </c>
      <c r="H112" s="112">
        <v>0</v>
      </c>
      <c r="I112" s="107" t="s">
        <v>118</v>
      </c>
      <c r="J112" s="112">
        <f t="shared" si="12"/>
        <v>1736.27</v>
      </c>
      <c r="K112" s="210" t="s">
        <v>170</v>
      </c>
      <c r="L112" s="108">
        <v>2021</v>
      </c>
      <c r="M112" s="108">
        <v>4411</v>
      </c>
      <c r="N112" s="109" t="s">
        <v>348</v>
      </c>
      <c r="O112" s="111" t="s">
        <v>133</v>
      </c>
      <c r="P112" s="109" t="s">
        <v>134</v>
      </c>
      <c r="Q112" s="109" t="s">
        <v>134</v>
      </c>
      <c r="R112" s="108">
        <v>1</v>
      </c>
      <c r="S112" s="111" t="s">
        <v>171</v>
      </c>
      <c r="T112" s="108">
        <v>1080203</v>
      </c>
      <c r="U112" s="108">
        <v>2890</v>
      </c>
      <c r="V112" s="108">
        <v>7420</v>
      </c>
      <c r="W112" s="108">
        <v>99</v>
      </c>
      <c r="X112" s="113">
        <v>2021</v>
      </c>
      <c r="Y112" s="113">
        <v>70</v>
      </c>
      <c r="Z112" s="113">
        <v>0</v>
      </c>
      <c r="AA112" s="114" t="s">
        <v>332</v>
      </c>
      <c r="AB112" s="108">
        <v>881</v>
      </c>
      <c r="AC112" s="109" t="s">
        <v>450</v>
      </c>
      <c r="AD112" s="211" t="s">
        <v>404</v>
      </c>
      <c r="AE112" s="211" t="s">
        <v>450</v>
      </c>
      <c r="AF112" s="212">
        <f t="shared" si="13"/>
        <v>2</v>
      </c>
      <c r="AG112" s="213">
        <f t="shared" si="14"/>
        <v>0</v>
      </c>
      <c r="AH112" s="214">
        <f t="shared" si="15"/>
        <v>0</v>
      </c>
      <c r="AI112" s="215" t="s">
        <v>118</v>
      </c>
    </row>
    <row r="113" spans="1:35" ht="24">
      <c r="A113" s="108">
        <v>2021</v>
      </c>
      <c r="B113" s="108">
        <v>263</v>
      </c>
      <c r="C113" s="109" t="s">
        <v>441</v>
      </c>
      <c r="D113" s="208" t="s">
        <v>449</v>
      </c>
      <c r="E113" s="109" t="s">
        <v>206</v>
      </c>
      <c r="F113" s="216" t="s">
        <v>169</v>
      </c>
      <c r="G113" s="112">
        <v>58.14</v>
      </c>
      <c r="H113" s="112">
        <v>0</v>
      </c>
      <c r="I113" s="107" t="s">
        <v>118</v>
      </c>
      <c r="J113" s="112">
        <f t="shared" si="12"/>
        <v>58.14</v>
      </c>
      <c r="K113" s="210" t="s">
        <v>170</v>
      </c>
      <c r="L113" s="108">
        <v>2021</v>
      </c>
      <c r="M113" s="108">
        <v>4411</v>
      </c>
      <c r="N113" s="109" t="s">
        <v>348</v>
      </c>
      <c r="O113" s="111" t="s">
        <v>133</v>
      </c>
      <c r="P113" s="109" t="s">
        <v>134</v>
      </c>
      <c r="Q113" s="109" t="s">
        <v>134</v>
      </c>
      <c r="R113" s="108">
        <v>1</v>
      </c>
      <c r="S113" s="111" t="s">
        <v>171</v>
      </c>
      <c r="T113" s="108">
        <v>1040203</v>
      </c>
      <c r="U113" s="108">
        <v>1570</v>
      </c>
      <c r="V113" s="108">
        <v>2970</v>
      </c>
      <c r="W113" s="108">
        <v>2</v>
      </c>
      <c r="X113" s="113">
        <v>2021</v>
      </c>
      <c r="Y113" s="113">
        <v>68</v>
      </c>
      <c r="Z113" s="113">
        <v>0</v>
      </c>
      <c r="AA113" s="114" t="s">
        <v>332</v>
      </c>
      <c r="AB113" s="108">
        <v>879</v>
      </c>
      <c r="AC113" s="109" t="s">
        <v>450</v>
      </c>
      <c r="AD113" s="211" t="s">
        <v>404</v>
      </c>
      <c r="AE113" s="211" t="s">
        <v>450</v>
      </c>
      <c r="AF113" s="212">
        <f t="shared" si="13"/>
        <v>2</v>
      </c>
      <c r="AG113" s="213">
        <f t="shared" si="14"/>
        <v>0</v>
      </c>
      <c r="AH113" s="214">
        <f t="shared" si="15"/>
        <v>0</v>
      </c>
      <c r="AI113" s="215" t="s">
        <v>118</v>
      </c>
    </row>
    <row r="114" spans="1:35" ht="24">
      <c r="A114" s="108">
        <v>2021</v>
      </c>
      <c r="B114" s="108">
        <v>263</v>
      </c>
      <c r="C114" s="109" t="s">
        <v>441</v>
      </c>
      <c r="D114" s="208" t="s">
        <v>449</v>
      </c>
      <c r="E114" s="109" t="s">
        <v>206</v>
      </c>
      <c r="F114" s="216" t="s">
        <v>169</v>
      </c>
      <c r="G114" s="112">
        <v>63.21</v>
      </c>
      <c r="H114" s="112">
        <v>0</v>
      </c>
      <c r="I114" s="107" t="s">
        <v>118</v>
      </c>
      <c r="J114" s="112">
        <f t="shared" si="12"/>
        <v>63.21</v>
      </c>
      <c r="K114" s="210" t="s">
        <v>170</v>
      </c>
      <c r="L114" s="108">
        <v>2021</v>
      </c>
      <c r="M114" s="108">
        <v>4411</v>
      </c>
      <c r="N114" s="109" t="s">
        <v>348</v>
      </c>
      <c r="O114" s="111" t="s">
        <v>133</v>
      </c>
      <c r="P114" s="109" t="s">
        <v>134</v>
      </c>
      <c r="Q114" s="109" t="s">
        <v>134</v>
      </c>
      <c r="R114" s="108">
        <v>1</v>
      </c>
      <c r="S114" s="111" t="s">
        <v>171</v>
      </c>
      <c r="T114" s="108">
        <v>1100503</v>
      </c>
      <c r="U114" s="108">
        <v>4210</v>
      </c>
      <c r="V114" s="108">
        <v>5180</v>
      </c>
      <c r="W114" s="108">
        <v>99</v>
      </c>
      <c r="X114" s="113">
        <v>2021</v>
      </c>
      <c r="Y114" s="113">
        <v>71</v>
      </c>
      <c r="Z114" s="113">
        <v>0</v>
      </c>
      <c r="AA114" s="114" t="s">
        <v>332</v>
      </c>
      <c r="AB114" s="108">
        <v>882</v>
      </c>
      <c r="AC114" s="109" t="s">
        <v>450</v>
      </c>
      <c r="AD114" s="211" t="s">
        <v>404</v>
      </c>
      <c r="AE114" s="211" t="s">
        <v>450</v>
      </c>
      <c r="AF114" s="212">
        <f t="shared" si="13"/>
        <v>2</v>
      </c>
      <c r="AG114" s="213">
        <f t="shared" si="14"/>
        <v>0</v>
      </c>
      <c r="AH114" s="214">
        <f t="shared" si="15"/>
        <v>0</v>
      </c>
      <c r="AI114" s="215" t="s">
        <v>118</v>
      </c>
    </row>
    <row r="115" spans="1:35" ht="24">
      <c r="A115" s="108">
        <v>2021</v>
      </c>
      <c r="B115" s="108">
        <v>263</v>
      </c>
      <c r="C115" s="109" t="s">
        <v>441</v>
      </c>
      <c r="D115" s="208" t="s">
        <v>449</v>
      </c>
      <c r="E115" s="109" t="s">
        <v>206</v>
      </c>
      <c r="F115" s="216" t="s">
        <v>169</v>
      </c>
      <c r="G115" s="112">
        <v>31.28</v>
      </c>
      <c r="H115" s="112">
        <v>0</v>
      </c>
      <c r="I115" s="107" t="s">
        <v>118</v>
      </c>
      <c r="J115" s="112">
        <f t="shared" si="12"/>
        <v>31.28</v>
      </c>
      <c r="K115" s="210" t="s">
        <v>170</v>
      </c>
      <c r="L115" s="108">
        <v>2021</v>
      </c>
      <c r="M115" s="108">
        <v>4411</v>
      </c>
      <c r="N115" s="109" t="s">
        <v>348</v>
      </c>
      <c r="O115" s="111" t="s">
        <v>133</v>
      </c>
      <c r="P115" s="109" t="s">
        <v>134</v>
      </c>
      <c r="Q115" s="109" t="s">
        <v>134</v>
      </c>
      <c r="R115" s="108">
        <v>1</v>
      </c>
      <c r="S115" s="111" t="s">
        <v>171</v>
      </c>
      <c r="T115" s="108">
        <v>1040103</v>
      </c>
      <c r="U115" s="108">
        <v>1460</v>
      </c>
      <c r="V115" s="108">
        <v>2830</v>
      </c>
      <c r="W115" s="108">
        <v>2</v>
      </c>
      <c r="X115" s="113">
        <v>2021</v>
      </c>
      <c r="Y115" s="113">
        <v>67</v>
      </c>
      <c r="Z115" s="113">
        <v>0</v>
      </c>
      <c r="AA115" s="114" t="s">
        <v>332</v>
      </c>
      <c r="AB115" s="108">
        <v>878</v>
      </c>
      <c r="AC115" s="109" t="s">
        <v>450</v>
      </c>
      <c r="AD115" s="211" t="s">
        <v>404</v>
      </c>
      <c r="AE115" s="211" t="s">
        <v>450</v>
      </c>
      <c r="AF115" s="212">
        <f t="shared" si="13"/>
        <v>2</v>
      </c>
      <c r="AG115" s="213">
        <f t="shared" si="14"/>
        <v>0</v>
      </c>
      <c r="AH115" s="214">
        <f t="shared" si="15"/>
        <v>0</v>
      </c>
      <c r="AI115" s="215" t="s">
        <v>118</v>
      </c>
    </row>
    <row r="116" spans="1:35" ht="24">
      <c r="A116" s="108">
        <v>2021</v>
      </c>
      <c r="B116" s="108">
        <v>263</v>
      </c>
      <c r="C116" s="109" t="s">
        <v>441</v>
      </c>
      <c r="D116" s="208" t="s">
        <v>449</v>
      </c>
      <c r="E116" s="109" t="s">
        <v>206</v>
      </c>
      <c r="F116" s="216" t="s">
        <v>169</v>
      </c>
      <c r="G116" s="112">
        <v>3.13</v>
      </c>
      <c r="H116" s="112">
        <v>3.13</v>
      </c>
      <c r="I116" s="107" t="s">
        <v>118</v>
      </c>
      <c r="J116" s="112">
        <f t="shared" si="12"/>
        <v>0</v>
      </c>
      <c r="K116" s="210" t="s">
        <v>170</v>
      </c>
      <c r="L116" s="108">
        <v>2021</v>
      </c>
      <c r="M116" s="108">
        <v>4411</v>
      </c>
      <c r="N116" s="109" t="s">
        <v>348</v>
      </c>
      <c r="O116" s="111" t="s">
        <v>133</v>
      </c>
      <c r="P116" s="109" t="s">
        <v>134</v>
      </c>
      <c r="Q116" s="109" t="s">
        <v>134</v>
      </c>
      <c r="R116" s="108">
        <v>1</v>
      </c>
      <c r="S116" s="111" t="s">
        <v>171</v>
      </c>
      <c r="T116" s="108">
        <v>1040103</v>
      </c>
      <c r="U116" s="108">
        <v>1460</v>
      </c>
      <c r="V116" s="108">
        <v>2830</v>
      </c>
      <c r="W116" s="108">
        <v>2</v>
      </c>
      <c r="X116" s="113">
        <v>2021</v>
      </c>
      <c r="Y116" s="113">
        <v>67</v>
      </c>
      <c r="Z116" s="113">
        <v>0</v>
      </c>
      <c r="AA116" s="114" t="s">
        <v>332</v>
      </c>
      <c r="AB116" s="108">
        <v>884</v>
      </c>
      <c r="AC116" s="109" t="s">
        <v>450</v>
      </c>
      <c r="AD116" s="211" t="s">
        <v>404</v>
      </c>
      <c r="AE116" s="211" t="s">
        <v>450</v>
      </c>
      <c r="AF116" s="212">
        <f t="shared" si="13"/>
        <v>2</v>
      </c>
      <c r="AG116" s="213">
        <f t="shared" si="14"/>
        <v>0</v>
      </c>
      <c r="AH116" s="214">
        <f t="shared" si="15"/>
        <v>0</v>
      </c>
      <c r="AI116" s="215" t="s">
        <v>118</v>
      </c>
    </row>
    <row r="117" spans="1:35" ht="24">
      <c r="A117" s="108">
        <v>2021</v>
      </c>
      <c r="B117" s="108">
        <v>263</v>
      </c>
      <c r="C117" s="109" t="s">
        <v>441</v>
      </c>
      <c r="D117" s="208" t="s">
        <v>449</v>
      </c>
      <c r="E117" s="109" t="s">
        <v>206</v>
      </c>
      <c r="F117" s="216" t="s">
        <v>169</v>
      </c>
      <c r="G117" s="112">
        <v>88.94</v>
      </c>
      <c r="H117" s="112">
        <v>0</v>
      </c>
      <c r="I117" s="107" t="s">
        <v>118</v>
      </c>
      <c r="J117" s="112">
        <f t="shared" si="12"/>
        <v>88.94</v>
      </c>
      <c r="K117" s="210" t="s">
        <v>170</v>
      </c>
      <c r="L117" s="108">
        <v>2021</v>
      </c>
      <c r="M117" s="108">
        <v>4411</v>
      </c>
      <c r="N117" s="109" t="s">
        <v>348</v>
      </c>
      <c r="O117" s="111" t="s">
        <v>133</v>
      </c>
      <c r="P117" s="109" t="s">
        <v>134</v>
      </c>
      <c r="Q117" s="109" t="s">
        <v>134</v>
      </c>
      <c r="R117" s="108">
        <v>1</v>
      </c>
      <c r="S117" s="111" t="s">
        <v>171</v>
      </c>
      <c r="T117" s="108">
        <v>1010203</v>
      </c>
      <c r="U117" s="108">
        <v>140</v>
      </c>
      <c r="V117" s="108">
        <v>490</v>
      </c>
      <c r="W117" s="108">
        <v>1</v>
      </c>
      <c r="X117" s="113">
        <v>2021</v>
      </c>
      <c r="Y117" s="113">
        <v>65</v>
      </c>
      <c r="Z117" s="113">
        <v>0</v>
      </c>
      <c r="AA117" s="114" t="s">
        <v>332</v>
      </c>
      <c r="AB117" s="108">
        <v>877</v>
      </c>
      <c r="AC117" s="109" t="s">
        <v>450</v>
      </c>
      <c r="AD117" s="211" t="s">
        <v>404</v>
      </c>
      <c r="AE117" s="211" t="s">
        <v>450</v>
      </c>
      <c r="AF117" s="212">
        <f t="shared" si="13"/>
        <v>2</v>
      </c>
      <c r="AG117" s="213">
        <f t="shared" si="14"/>
        <v>0</v>
      </c>
      <c r="AH117" s="214">
        <f t="shared" si="15"/>
        <v>0</v>
      </c>
      <c r="AI117" s="215" t="s">
        <v>118</v>
      </c>
    </row>
    <row r="118" spans="1:35" ht="24">
      <c r="A118" s="108">
        <v>2021</v>
      </c>
      <c r="B118" s="108">
        <v>263</v>
      </c>
      <c r="C118" s="109" t="s">
        <v>441</v>
      </c>
      <c r="D118" s="208" t="s">
        <v>449</v>
      </c>
      <c r="E118" s="109" t="s">
        <v>206</v>
      </c>
      <c r="F118" s="216" t="s">
        <v>169</v>
      </c>
      <c r="G118" s="112">
        <v>91.26</v>
      </c>
      <c r="H118" s="112">
        <v>0</v>
      </c>
      <c r="I118" s="107" t="s">
        <v>118</v>
      </c>
      <c r="J118" s="112">
        <f t="shared" si="12"/>
        <v>91.26</v>
      </c>
      <c r="K118" s="210" t="s">
        <v>170</v>
      </c>
      <c r="L118" s="108">
        <v>2021</v>
      </c>
      <c r="M118" s="108">
        <v>4411</v>
      </c>
      <c r="N118" s="109" t="s">
        <v>348</v>
      </c>
      <c r="O118" s="111" t="s">
        <v>133</v>
      </c>
      <c r="P118" s="109" t="s">
        <v>134</v>
      </c>
      <c r="Q118" s="109" t="s">
        <v>134</v>
      </c>
      <c r="R118" s="108">
        <v>1</v>
      </c>
      <c r="S118" s="111" t="s">
        <v>171</v>
      </c>
      <c r="T118" s="108">
        <v>1040503</v>
      </c>
      <c r="U118" s="108">
        <v>1900</v>
      </c>
      <c r="V118" s="108">
        <v>3500</v>
      </c>
      <c r="W118" s="108">
        <v>1</v>
      </c>
      <c r="X118" s="113">
        <v>2021</v>
      </c>
      <c r="Y118" s="113">
        <v>69</v>
      </c>
      <c r="Z118" s="113">
        <v>0</v>
      </c>
      <c r="AA118" s="114" t="s">
        <v>332</v>
      </c>
      <c r="AB118" s="108">
        <v>880</v>
      </c>
      <c r="AC118" s="109" t="s">
        <v>450</v>
      </c>
      <c r="AD118" s="211" t="s">
        <v>404</v>
      </c>
      <c r="AE118" s="211" t="s">
        <v>450</v>
      </c>
      <c r="AF118" s="212">
        <f t="shared" si="13"/>
        <v>2</v>
      </c>
      <c r="AG118" s="213">
        <f t="shared" si="14"/>
        <v>0</v>
      </c>
      <c r="AH118" s="214">
        <f t="shared" si="15"/>
        <v>0</v>
      </c>
      <c r="AI118" s="215" t="s">
        <v>118</v>
      </c>
    </row>
    <row r="119" spans="1:35" ht="24">
      <c r="A119" s="108">
        <v>2021</v>
      </c>
      <c r="B119" s="108">
        <v>263</v>
      </c>
      <c r="C119" s="109" t="s">
        <v>441</v>
      </c>
      <c r="D119" s="208" t="s">
        <v>449</v>
      </c>
      <c r="E119" s="109" t="s">
        <v>206</v>
      </c>
      <c r="F119" s="216" t="s">
        <v>169</v>
      </c>
      <c r="G119" s="112">
        <v>5.81</v>
      </c>
      <c r="H119" s="112">
        <v>5.81</v>
      </c>
      <c r="I119" s="107" t="s">
        <v>118</v>
      </c>
      <c r="J119" s="112">
        <f t="shared" si="12"/>
        <v>0</v>
      </c>
      <c r="K119" s="210" t="s">
        <v>170</v>
      </c>
      <c r="L119" s="108">
        <v>2021</v>
      </c>
      <c r="M119" s="108">
        <v>4411</v>
      </c>
      <c r="N119" s="109" t="s">
        <v>348</v>
      </c>
      <c r="O119" s="111" t="s">
        <v>133</v>
      </c>
      <c r="P119" s="109" t="s">
        <v>134</v>
      </c>
      <c r="Q119" s="109" t="s">
        <v>134</v>
      </c>
      <c r="R119" s="108">
        <v>1</v>
      </c>
      <c r="S119" s="111" t="s">
        <v>171</v>
      </c>
      <c r="T119" s="108">
        <v>1040203</v>
      </c>
      <c r="U119" s="108">
        <v>1570</v>
      </c>
      <c r="V119" s="108">
        <v>2970</v>
      </c>
      <c r="W119" s="108">
        <v>2</v>
      </c>
      <c r="X119" s="113">
        <v>2021</v>
      </c>
      <c r="Y119" s="113">
        <v>68</v>
      </c>
      <c r="Z119" s="113">
        <v>0</v>
      </c>
      <c r="AA119" s="114" t="s">
        <v>332</v>
      </c>
      <c r="AB119" s="108">
        <v>885</v>
      </c>
      <c r="AC119" s="109" t="s">
        <v>450</v>
      </c>
      <c r="AD119" s="211" t="s">
        <v>404</v>
      </c>
      <c r="AE119" s="211" t="s">
        <v>450</v>
      </c>
      <c r="AF119" s="212">
        <f t="shared" si="13"/>
        <v>2</v>
      </c>
      <c r="AG119" s="213">
        <f t="shared" si="14"/>
        <v>0</v>
      </c>
      <c r="AH119" s="214">
        <f t="shared" si="15"/>
        <v>0</v>
      </c>
      <c r="AI119" s="215" t="s">
        <v>118</v>
      </c>
    </row>
    <row r="120" spans="1:35" ht="24">
      <c r="A120" s="108">
        <v>2021</v>
      </c>
      <c r="B120" s="108">
        <v>263</v>
      </c>
      <c r="C120" s="109" t="s">
        <v>441</v>
      </c>
      <c r="D120" s="208" t="s">
        <v>449</v>
      </c>
      <c r="E120" s="109" t="s">
        <v>206</v>
      </c>
      <c r="F120" s="216" t="s">
        <v>169</v>
      </c>
      <c r="G120" s="112">
        <v>13.91</v>
      </c>
      <c r="H120" s="112">
        <v>13.91</v>
      </c>
      <c r="I120" s="107" t="s">
        <v>118</v>
      </c>
      <c r="J120" s="112">
        <f t="shared" si="12"/>
        <v>0</v>
      </c>
      <c r="K120" s="210" t="s">
        <v>170</v>
      </c>
      <c r="L120" s="108">
        <v>2021</v>
      </c>
      <c r="M120" s="108">
        <v>4411</v>
      </c>
      <c r="N120" s="109" t="s">
        <v>348</v>
      </c>
      <c r="O120" s="111" t="s">
        <v>133</v>
      </c>
      <c r="P120" s="109" t="s">
        <v>134</v>
      </c>
      <c r="Q120" s="109" t="s">
        <v>134</v>
      </c>
      <c r="R120" s="108">
        <v>1</v>
      </c>
      <c r="S120" s="111" t="s">
        <v>171</v>
      </c>
      <c r="T120" s="108">
        <v>1100503</v>
      </c>
      <c r="U120" s="108">
        <v>4210</v>
      </c>
      <c r="V120" s="108">
        <v>5180</v>
      </c>
      <c r="W120" s="108">
        <v>99</v>
      </c>
      <c r="X120" s="113">
        <v>2021</v>
      </c>
      <c r="Y120" s="113">
        <v>71</v>
      </c>
      <c r="Z120" s="113">
        <v>0</v>
      </c>
      <c r="AA120" s="114" t="s">
        <v>332</v>
      </c>
      <c r="AB120" s="108">
        <v>888</v>
      </c>
      <c r="AC120" s="109" t="s">
        <v>450</v>
      </c>
      <c r="AD120" s="211" t="s">
        <v>404</v>
      </c>
      <c r="AE120" s="211" t="s">
        <v>450</v>
      </c>
      <c r="AF120" s="212">
        <f t="shared" si="13"/>
        <v>2</v>
      </c>
      <c r="AG120" s="213">
        <f t="shared" si="14"/>
        <v>0</v>
      </c>
      <c r="AH120" s="214">
        <f t="shared" si="15"/>
        <v>0</v>
      </c>
      <c r="AI120" s="215" t="s">
        <v>118</v>
      </c>
    </row>
    <row r="121" spans="1:35" ht="24">
      <c r="A121" s="108">
        <v>2021</v>
      </c>
      <c r="B121" s="108">
        <v>263</v>
      </c>
      <c r="C121" s="109" t="s">
        <v>441</v>
      </c>
      <c r="D121" s="208" t="s">
        <v>449</v>
      </c>
      <c r="E121" s="109" t="s">
        <v>206</v>
      </c>
      <c r="F121" s="216" t="s">
        <v>169</v>
      </c>
      <c r="G121" s="112">
        <v>19.57</v>
      </c>
      <c r="H121" s="112">
        <v>19.57</v>
      </c>
      <c r="I121" s="107" t="s">
        <v>118</v>
      </c>
      <c r="J121" s="112">
        <f t="shared" si="12"/>
        <v>0</v>
      </c>
      <c r="K121" s="210" t="s">
        <v>170</v>
      </c>
      <c r="L121" s="108">
        <v>2021</v>
      </c>
      <c r="M121" s="108">
        <v>4411</v>
      </c>
      <c r="N121" s="109" t="s">
        <v>348</v>
      </c>
      <c r="O121" s="111" t="s">
        <v>133</v>
      </c>
      <c r="P121" s="109" t="s">
        <v>134</v>
      </c>
      <c r="Q121" s="109" t="s">
        <v>134</v>
      </c>
      <c r="R121" s="108">
        <v>1</v>
      </c>
      <c r="S121" s="111" t="s">
        <v>171</v>
      </c>
      <c r="T121" s="108">
        <v>1010203</v>
      </c>
      <c r="U121" s="108">
        <v>140</v>
      </c>
      <c r="V121" s="108">
        <v>490</v>
      </c>
      <c r="W121" s="108">
        <v>1</v>
      </c>
      <c r="X121" s="113">
        <v>2021</v>
      </c>
      <c r="Y121" s="113">
        <v>65</v>
      </c>
      <c r="Z121" s="113">
        <v>0</v>
      </c>
      <c r="AA121" s="114" t="s">
        <v>332</v>
      </c>
      <c r="AB121" s="108">
        <v>883</v>
      </c>
      <c r="AC121" s="109" t="s">
        <v>450</v>
      </c>
      <c r="AD121" s="211" t="s">
        <v>404</v>
      </c>
      <c r="AE121" s="211" t="s">
        <v>450</v>
      </c>
      <c r="AF121" s="212">
        <f t="shared" si="13"/>
        <v>2</v>
      </c>
      <c r="AG121" s="213">
        <f t="shared" si="14"/>
        <v>0</v>
      </c>
      <c r="AH121" s="214">
        <f t="shared" si="15"/>
        <v>0</v>
      </c>
      <c r="AI121" s="215" t="s">
        <v>118</v>
      </c>
    </row>
    <row r="122" spans="1:35" ht="24">
      <c r="A122" s="108">
        <v>2021</v>
      </c>
      <c r="B122" s="108">
        <v>263</v>
      </c>
      <c r="C122" s="109" t="s">
        <v>441</v>
      </c>
      <c r="D122" s="208" t="s">
        <v>449</v>
      </c>
      <c r="E122" s="109" t="s">
        <v>206</v>
      </c>
      <c r="F122" s="216" t="s">
        <v>169</v>
      </c>
      <c r="G122" s="112">
        <v>9.13</v>
      </c>
      <c r="H122" s="112">
        <v>9.13</v>
      </c>
      <c r="I122" s="107" t="s">
        <v>118</v>
      </c>
      <c r="J122" s="112">
        <f t="shared" si="12"/>
        <v>0</v>
      </c>
      <c r="K122" s="210" t="s">
        <v>170</v>
      </c>
      <c r="L122" s="108">
        <v>2021</v>
      </c>
      <c r="M122" s="108">
        <v>4411</v>
      </c>
      <c r="N122" s="109" t="s">
        <v>348</v>
      </c>
      <c r="O122" s="111" t="s">
        <v>133</v>
      </c>
      <c r="P122" s="109" t="s">
        <v>134</v>
      </c>
      <c r="Q122" s="109" t="s">
        <v>134</v>
      </c>
      <c r="R122" s="108">
        <v>1</v>
      </c>
      <c r="S122" s="111" t="s">
        <v>171</v>
      </c>
      <c r="T122" s="108">
        <v>1040503</v>
      </c>
      <c r="U122" s="108">
        <v>1900</v>
      </c>
      <c r="V122" s="108">
        <v>3500</v>
      </c>
      <c r="W122" s="108">
        <v>1</v>
      </c>
      <c r="X122" s="113">
        <v>2021</v>
      </c>
      <c r="Y122" s="113">
        <v>69</v>
      </c>
      <c r="Z122" s="113">
        <v>0</v>
      </c>
      <c r="AA122" s="114" t="s">
        <v>332</v>
      </c>
      <c r="AB122" s="108">
        <v>886</v>
      </c>
      <c r="AC122" s="109" t="s">
        <v>450</v>
      </c>
      <c r="AD122" s="211" t="s">
        <v>404</v>
      </c>
      <c r="AE122" s="211" t="s">
        <v>450</v>
      </c>
      <c r="AF122" s="212">
        <f t="shared" si="13"/>
        <v>2</v>
      </c>
      <c r="AG122" s="213">
        <f t="shared" si="14"/>
        <v>0</v>
      </c>
      <c r="AH122" s="214">
        <f t="shared" si="15"/>
        <v>0</v>
      </c>
      <c r="AI122" s="215" t="s">
        <v>118</v>
      </c>
    </row>
    <row r="123" spans="1:35" ht="24">
      <c r="A123" s="108">
        <v>2021</v>
      </c>
      <c r="B123" s="108">
        <v>263</v>
      </c>
      <c r="C123" s="109" t="s">
        <v>441</v>
      </c>
      <c r="D123" s="208" t="s">
        <v>449</v>
      </c>
      <c r="E123" s="109" t="s">
        <v>206</v>
      </c>
      <c r="F123" s="216" t="s">
        <v>169</v>
      </c>
      <c r="G123" s="112">
        <v>381.28</v>
      </c>
      <c r="H123" s="112">
        <v>381.28</v>
      </c>
      <c r="I123" s="107" t="s">
        <v>118</v>
      </c>
      <c r="J123" s="112">
        <f t="shared" si="12"/>
        <v>0</v>
      </c>
      <c r="K123" s="210" t="s">
        <v>170</v>
      </c>
      <c r="L123" s="108">
        <v>2021</v>
      </c>
      <c r="M123" s="108">
        <v>4411</v>
      </c>
      <c r="N123" s="109" t="s">
        <v>348</v>
      </c>
      <c r="O123" s="111" t="s">
        <v>133</v>
      </c>
      <c r="P123" s="109" t="s">
        <v>134</v>
      </c>
      <c r="Q123" s="109" t="s">
        <v>134</v>
      </c>
      <c r="R123" s="108">
        <v>1</v>
      </c>
      <c r="S123" s="111" t="s">
        <v>171</v>
      </c>
      <c r="T123" s="108">
        <v>1080203</v>
      </c>
      <c r="U123" s="108">
        <v>2890</v>
      </c>
      <c r="V123" s="108">
        <v>7420</v>
      </c>
      <c r="W123" s="108">
        <v>99</v>
      </c>
      <c r="X123" s="113">
        <v>2021</v>
      </c>
      <c r="Y123" s="113">
        <v>70</v>
      </c>
      <c r="Z123" s="113">
        <v>0</v>
      </c>
      <c r="AA123" s="114" t="s">
        <v>332</v>
      </c>
      <c r="AB123" s="108">
        <v>887</v>
      </c>
      <c r="AC123" s="109" t="s">
        <v>450</v>
      </c>
      <c r="AD123" s="211" t="s">
        <v>404</v>
      </c>
      <c r="AE123" s="211" t="s">
        <v>450</v>
      </c>
      <c r="AF123" s="212">
        <f t="shared" si="13"/>
        <v>2</v>
      </c>
      <c r="AG123" s="213">
        <f t="shared" si="14"/>
        <v>0</v>
      </c>
      <c r="AH123" s="214">
        <f t="shared" si="15"/>
        <v>0</v>
      </c>
      <c r="AI123" s="215" t="s">
        <v>118</v>
      </c>
    </row>
    <row r="124" spans="1:35" ht="15">
      <c r="A124" s="108">
        <v>2021</v>
      </c>
      <c r="B124" s="108">
        <v>264</v>
      </c>
      <c r="C124" s="109" t="s">
        <v>451</v>
      </c>
      <c r="D124" s="208" t="s">
        <v>452</v>
      </c>
      <c r="E124" s="109" t="s">
        <v>197</v>
      </c>
      <c r="F124" s="216" t="s">
        <v>119</v>
      </c>
      <c r="G124" s="112">
        <v>363.46</v>
      </c>
      <c r="H124" s="112">
        <v>65.54</v>
      </c>
      <c r="I124" s="107" t="s">
        <v>118</v>
      </c>
      <c r="J124" s="112">
        <f t="shared" si="12"/>
        <v>297.91999999999996</v>
      </c>
      <c r="K124" s="210" t="s">
        <v>176</v>
      </c>
      <c r="L124" s="108">
        <v>2021</v>
      </c>
      <c r="M124" s="108">
        <v>4471</v>
      </c>
      <c r="N124" s="109" t="s">
        <v>441</v>
      </c>
      <c r="O124" s="111" t="s">
        <v>178</v>
      </c>
      <c r="P124" s="109" t="s">
        <v>179</v>
      </c>
      <c r="Q124" s="109" t="s">
        <v>180</v>
      </c>
      <c r="R124" s="108">
        <v>8</v>
      </c>
      <c r="S124" s="111" t="s">
        <v>181</v>
      </c>
      <c r="T124" s="108">
        <v>1080203</v>
      </c>
      <c r="U124" s="108">
        <v>2890</v>
      </c>
      <c r="V124" s="108">
        <v>7420</v>
      </c>
      <c r="W124" s="108">
        <v>99</v>
      </c>
      <c r="X124" s="113">
        <v>2021</v>
      </c>
      <c r="Y124" s="113">
        <v>165</v>
      </c>
      <c r="Z124" s="113">
        <v>0</v>
      </c>
      <c r="AA124" s="114" t="s">
        <v>332</v>
      </c>
      <c r="AB124" s="108">
        <v>862</v>
      </c>
      <c r="AC124" s="109" t="s">
        <v>332</v>
      </c>
      <c r="AD124" s="211" t="s">
        <v>453</v>
      </c>
      <c r="AE124" s="211" t="s">
        <v>404</v>
      </c>
      <c r="AF124" s="212">
        <f t="shared" si="13"/>
        <v>-28</v>
      </c>
      <c r="AG124" s="213">
        <f t="shared" si="14"/>
        <v>297.91999999999996</v>
      </c>
      <c r="AH124" s="214">
        <f t="shared" si="15"/>
        <v>-8341.759999999998</v>
      </c>
      <c r="AI124" s="215" t="s">
        <v>126</v>
      </c>
    </row>
    <row r="125" spans="1:35" ht="15">
      <c r="A125" s="108">
        <v>2021</v>
      </c>
      <c r="B125" s="108">
        <v>265</v>
      </c>
      <c r="C125" s="109" t="s">
        <v>451</v>
      </c>
      <c r="D125" s="208" t="s">
        <v>216</v>
      </c>
      <c r="E125" s="109" t="s">
        <v>197</v>
      </c>
      <c r="F125" s="216" t="s">
        <v>119</v>
      </c>
      <c r="G125" s="112">
        <v>61</v>
      </c>
      <c r="H125" s="112">
        <v>11</v>
      </c>
      <c r="I125" s="107" t="s">
        <v>118</v>
      </c>
      <c r="J125" s="112">
        <f t="shared" si="12"/>
        <v>50</v>
      </c>
      <c r="K125" s="210" t="s">
        <v>454</v>
      </c>
      <c r="L125" s="108">
        <v>2021</v>
      </c>
      <c r="M125" s="108">
        <v>4506</v>
      </c>
      <c r="N125" s="109" t="s">
        <v>214</v>
      </c>
      <c r="O125" s="111" t="s">
        <v>455</v>
      </c>
      <c r="P125" s="109" t="s">
        <v>456</v>
      </c>
      <c r="Q125" s="109" t="s">
        <v>456</v>
      </c>
      <c r="R125" s="108">
        <v>1</v>
      </c>
      <c r="S125" s="111" t="s">
        <v>171</v>
      </c>
      <c r="T125" s="108">
        <v>1010502</v>
      </c>
      <c r="U125" s="108">
        <v>460</v>
      </c>
      <c r="V125" s="108">
        <v>1280</v>
      </c>
      <c r="W125" s="108">
        <v>99</v>
      </c>
      <c r="X125" s="113">
        <v>2021</v>
      </c>
      <c r="Y125" s="113">
        <v>207</v>
      </c>
      <c r="Z125" s="113">
        <v>0</v>
      </c>
      <c r="AA125" s="114" t="s">
        <v>332</v>
      </c>
      <c r="AB125" s="108">
        <v>864</v>
      </c>
      <c r="AC125" s="109" t="s">
        <v>332</v>
      </c>
      <c r="AD125" s="211" t="s">
        <v>457</v>
      </c>
      <c r="AE125" s="211" t="s">
        <v>404</v>
      </c>
      <c r="AF125" s="212">
        <f t="shared" si="13"/>
        <v>-10</v>
      </c>
      <c r="AG125" s="213">
        <f t="shared" si="14"/>
        <v>50</v>
      </c>
      <c r="AH125" s="214">
        <f t="shared" si="15"/>
        <v>-500</v>
      </c>
      <c r="AI125" s="215" t="s">
        <v>126</v>
      </c>
    </row>
    <row r="126" spans="1:35" ht="15">
      <c r="A126" s="108">
        <v>2021</v>
      </c>
      <c r="B126" s="108">
        <v>266</v>
      </c>
      <c r="C126" s="109" t="s">
        <v>451</v>
      </c>
      <c r="D126" s="208" t="s">
        <v>458</v>
      </c>
      <c r="E126" s="109" t="s">
        <v>197</v>
      </c>
      <c r="F126" s="216" t="s">
        <v>119</v>
      </c>
      <c r="G126" s="112">
        <v>84</v>
      </c>
      <c r="H126" s="112">
        <v>0</v>
      </c>
      <c r="I126" s="107" t="s">
        <v>126</v>
      </c>
      <c r="J126" s="112">
        <f t="shared" si="12"/>
        <v>84</v>
      </c>
      <c r="K126" s="210" t="s">
        <v>437</v>
      </c>
      <c r="L126" s="108">
        <v>2021</v>
      </c>
      <c r="M126" s="108">
        <v>4472</v>
      </c>
      <c r="N126" s="109" t="s">
        <v>441</v>
      </c>
      <c r="O126" s="111" t="s">
        <v>438</v>
      </c>
      <c r="P126" s="109" t="s">
        <v>439</v>
      </c>
      <c r="Q126" s="109" t="s">
        <v>439</v>
      </c>
      <c r="R126" s="108">
        <v>5</v>
      </c>
      <c r="S126" s="111" t="s">
        <v>440</v>
      </c>
      <c r="T126" s="108">
        <v>1050102</v>
      </c>
      <c r="U126" s="108">
        <v>2000</v>
      </c>
      <c r="V126" s="108">
        <v>3760</v>
      </c>
      <c r="W126" s="108">
        <v>1</v>
      </c>
      <c r="X126" s="113">
        <v>2021</v>
      </c>
      <c r="Y126" s="113">
        <v>220</v>
      </c>
      <c r="Z126" s="113">
        <v>0</v>
      </c>
      <c r="AA126" s="114" t="s">
        <v>332</v>
      </c>
      <c r="AB126" s="108">
        <v>863</v>
      </c>
      <c r="AC126" s="109" t="s">
        <v>332</v>
      </c>
      <c r="AD126" s="211" t="s">
        <v>459</v>
      </c>
      <c r="AE126" s="211" t="s">
        <v>404</v>
      </c>
      <c r="AF126" s="212">
        <f t="shared" si="13"/>
        <v>-14</v>
      </c>
      <c r="AG126" s="213">
        <f t="shared" si="14"/>
        <v>84</v>
      </c>
      <c r="AH126" s="214">
        <f t="shared" si="15"/>
        <v>-1176</v>
      </c>
      <c r="AI126" s="215" t="s">
        <v>126</v>
      </c>
    </row>
    <row r="127" spans="1:35" ht="15">
      <c r="A127" s="108">
        <v>2021</v>
      </c>
      <c r="B127" s="108">
        <v>267</v>
      </c>
      <c r="C127" s="109" t="s">
        <v>451</v>
      </c>
      <c r="D127" s="208" t="s">
        <v>460</v>
      </c>
      <c r="E127" s="109" t="s">
        <v>197</v>
      </c>
      <c r="F127" s="216" t="s">
        <v>119</v>
      </c>
      <c r="G127" s="112">
        <v>64.03</v>
      </c>
      <c r="H127" s="112">
        <v>11.55</v>
      </c>
      <c r="I127" s="107" t="s">
        <v>118</v>
      </c>
      <c r="J127" s="112">
        <f t="shared" si="12"/>
        <v>52.480000000000004</v>
      </c>
      <c r="K127" s="210" t="s">
        <v>228</v>
      </c>
      <c r="L127" s="108">
        <v>2021</v>
      </c>
      <c r="M127" s="108">
        <v>4499</v>
      </c>
      <c r="N127" s="109" t="s">
        <v>214</v>
      </c>
      <c r="O127" s="111" t="s">
        <v>229</v>
      </c>
      <c r="P127" s="109" t="s">
        <v>230</v>
      </c>
      <c r="Q127" s="109" t="s">
        <v>231</v>
      </c>
      <c r="R127" s="108">
        <v>1</v>
      </c>
      <c r="S127" s="111" t="s">
        <v>171</v>
      </c>
      <c r="T127" s="108">
        <v>1010202</v>
      </c>
      <c r="U127" s="108">
        <v>130</v>
      </c>
      <c r="V127" s="108">
        <v>620</v>
      </c>
      <c r="W127" s="108">
        <v>99</v>
      </c>
      <c r="X127" s="113">
        <v>2021</v>
      </c>
      <c r="Y127" s="113">
        <v>77</v>
      </c>
      <c r="Z127" s="113">
        <v>0</v>
      </c>
      <c r="AA127" s="114" t="s">
        <v>332</v>
      </c>
      <c r="AB127" s="108">
        <v>873</v>
      </c>
      <c r="AC127" s="109" t="s">
        <v>332</v>
      </c>
      <c r="AD127" s="211" t="s">
        <v>124</v>
      </c>
      <c r="AE127" s="211" t="s">
        <v>404</v>
      </c>
      <c r="AF127" s="212">
        <f t="shared" si="13"/>
        <v>-8</v>
      </c>
      <c r="AG127" s="213">
        <f t="shared" si="14"/>
        <v>52.480000000000004</v>
      </c>
      <c r="AH127" s="214">
        <f t="shared" si="15"/>
        <v>-419.84000000000003</v>
      </c>
      <c r="AI127" s="215" t="s">
        <v>126</v>
      </c>
    </row>
    <row r="128" spans="1:35" ht="15">
      <c r="A128" s="108">
        <v>2021</v>
      </c>
      <c r="B128" s="108">
        <v>267</v>
      </c>
      <c r="C128" s="109" t="s">
        <v>451</v>
      </c>
      <c r="D128" s="208" t="s">
        <v>460</v>
      </c>
      <c r="E128" s="109" t="s">
        <v>197</v>
      </c>
      <c r="F128" s="216" t="s">
        <v>119</v>
      </c>
      <c r="G128" s="112">
        <v>78.94</v>
      </c>
      <c r="H128" s="112">
        <v>14.23</v>
      </c>
      <c r="I128" s="107" t="s">
        <v>118</v>
      </c>
      <c r="J128" s="112">
        <f t="shared" si="12"/>
        <v>64.71</v>
      </c>
      <c r="K128" s="210" t="s">
        <v>228</v>
      </c>
      <c r="L128" s="108">
        <v>2021</v>
      </c>
      <c r="M128" s="108">
        <v>4499</v>
      </c>
      <c r="N128" s="109" t="s">
        <v>214</v>
      </c>
      <c r="O128" s="111" t="s">
        <v>229</v>
      </c>
      <c r="P128" s="109" t="s">
        <v>230</v>
      </c>
      <c r="Q128" s="109" t="s">
        <v>231</v>
      </c>
      <c r="R128" s="108">
        <v>1</v>
      </c>
      <c r="S128" s="111" t="s">
        <v>171</v>
      </c>
      <c r="T128" s="108">
        <v>1010202</v>
      </c>
      <c r="U128" s="108">
        <v>130</v>
      </c>
      <c r="V128" s="108">
        <v>620</v>
      </c>
      <c r="W128" s="108">
        <v>1</v>
      </c>
      <c r="X128" s="113">
        <v>2021</v>
      </c>
      <c r="Y128" s="113">
        <v>76</v>
      </c>
      <c r="Z128" s="113">
        <v>0</v>
      </c>
      <c r="AA128" s="114" t="s">
        <v>332</v>
      </c>
      <c r="AB128" s="108">
        <v>872</v>
      </c>
      <c r="AC128" s="109" t="s">
        <v>332</v>
      </c>
      <c r="AD128" s="211" t="s">
        <v>124</v>
      </c>
      <c r="AE128" s="211" t="s">
        <v>404</v>
      </c>
      <c r="AF128" s="212">
        <f t="shared" si="13"/>
        <v>-8</v>
      </c>
      <c r="AG128" s="213">
        <f t="shared" si="14"/>
        <v>64.71</v>
      </c>
      <c r="AH128" s="214">
        <f t="shared" si="15"/>
        <v>-517.68</v>
      </c>
      <c r="AI128" s="215" t="s">
        <v>126</v>
      </c>
    </row>
    <row r="129" spans="1:35" ht="120">
      <c r="A129" s="108">
        <v>2021</v>
      </c>
      <c r="B129" s="108">
        <v>268</v>
      </c>
      <c r="C129" s="109" t="s">
        <v>451</v>
      </c>
      <c r="D129" s="208" t="s">
        <v>461</v>
      </c>
      <c r="E129" s="109" t="s">
        <v>197</v>
      </c>
      <c r="F129" s="216" t="s">
        <v>462</v>
      </c>
      <c r="G129" s="112">
        <v>1971.53</v>
      </c>
      <c r="H129" s="112">
        <v>355.52</v>
      </c>
      <c r="I129" s="107" t="s">
        <v>126</v>
      </c>
      <c r="J129" s="112">
        <f t="shared" si="12"/>
        <v>1971.53</v>
      </c>
      <c r="K129" s="210" t="s">
        <v>284</v>
      </c>
      <c r="L129" s="108">
        <v>2021</v>
      </c>
      <c r="M129" s="108">
        <v>4470</v>
      </c>
      <c r="N129" s="109" t="s">
        <v>441</v>
      </c>
      <c r="O129" s="111" t="s">
        <v>285</v>
      </c>
      <c r="P129" s="109" t="s">
        <v>286</v>
      </c>
      <c r="Q129" s="109" t="s">
        <v>287</v>
      </c>
      <c r="R129" s="108">
        <v>9</v>
      </c>
      <c r="S129" s="111" t="s">
        <v>159</v>
      </c>
      <c r="T129" s="108">
        <v>2090603</v>
      </c>
      <c r="U129" s="108">
        <v>9050</v>
      </c>
      <c r="V129" s="108">
        <v>11830</v>
      </c>
      <c r="W129" s="108">
        <v>58</v>
      </c>
      <c r="X129" s="113">
        <v>2021</v>
      </c>
      <c r="Y129" s="113">
        <v>119</v>
      </c>
      <c r="Z129" s="113">
        <v>0</v>
      </c>
      <c r="AA129" s="114" t="s">
        <v>214</v>
      </c>
      <c r="AB129" s="108">
        <v>897</v>
      </c>
      <c r="AC129" s="109" t="s">
        <v>463</v>
      </c>
      <c r="AD129" s="211" t="s">
        <v>389</v>
      </c>
      <c r="AE129" s="211" t="s">
        <v>463</v>
      </c>
      <c r="AF129" s="212">
        <f t="shared" si="13"/>
        <v>-34</v>
      </c>
      <c r="AG129" s="213">
        <f t="shared" si="14"/>
        <v>1971.53</v>
      </c>
      <c r="AH129" s="214">
        <f t="shared" si="15"/>
        <v>-67032.02</v>
      </c>
      <c r="AI129" s="215" t="s">
        <v>126</v>
      </c>
    </row>
    <row r="130" spans="1:35" ht="15">
      <c r="A130" s="108">
        <v>2021</v>
      </c>
      <c r="B130" s="108">
        <v>269</v>
      </c>
      <c r="C130" s="109" t="s">
        <v>451</v>
      </c>
      <c r="D130" s="208" t="s">
        <v>464</v>
      </c>
      <c r="E130" s="109" t="s">
        <v>197</v>
      </c>
      <c r="F130" s="216" t="s">
        <v>119</v>
      </c>
      <c r="G130" s="112">
        <v>2928</v>
      </c>
      <c r="H130" s="112">
        <v>528</v>
      </c>
      <c r="I130" s="107" t="s">
        <v>118</v>
      </c>
      <c r="J130" s="112">
        <f t="shared" si="12"/>
        <v>2400</v>
      </c>
      <c r="K130" s="210" t="s">
        <v>465</v>
      </c>
      <c r="L130" s="108">
        <v>2021</v>
      </c>
      <c r="M130" s="108">
        <v>4511</v>
      </c>
      <c r="N130" s="109" t="s">
        <v>214</v>
      </c>
      <c r="O130" s="111" t="s">
        <v>466</v>
      </c>
      <c r="P130" s="109" t="s">
        <v>467</v>
      </c>
      <c r="Q130" s="109" t="s">
        <v>467</v>
      </c>
      <c r="R130" s="108">
        <v>2</v>
      </c>
      <c r="S130" s="111" t="s">
        <v>122</v>
      </c>
      <c r="T130" s="108">
        <v>1080102</v>
      </c>
      <c r="U130" s="108">
        <v>2770</v>
      </c>
      <c r="V130" s="108">
        <v>6900</v>
      </c>
      <c r="W130" s="108">
        <v>99</v>
      </c>
      <c r="X130" s="113">
        <v>2021</v>
      </c>
      <c r="Y130" s="113">
        <v>102</v>
      </c>
      <c r="Z130" s="113">
        <v>0</v>
      </c>
      <c r="AA130" s="114" t="s">
        <v>332</v>
      </c>
      <c r="AB130" s="108">
        <v>865</v>
      </c>
      <c r="AC130" s="109" t="s">
        <v>332</v>
      </c>
      <c r="AD130" s="211" t="s">
        <v>124</v>
      </c>
      <c r="AE130" s="211" t="s">
        <v>404</v>
      </c>
      <c r="AF130" s="212">
        <f t="shared" si="13"/>
        <v>-8</v>
      </c>
      <c r="AG130" s="213">
        <f t="shared" si="14"/>
        <v>2400</v>
      </c>
      <c r="AH130" s="214">
        <f t="shared" si="15"/>
        <v>-19200</v>
      </c>
      <c r="AI130" s="215" t="s">
        <v>126</v>
      </c>
    </row>
    <row r="131" spans="1:35" ht="72">
      <c r="A131" s="108">
        <v>2021</v>
      </c>
      <c r="B131" s="108">
        <v>270</v>
      </c>
      <c r="C131" s="109" t="s">
        <v>451</v>
      </c>
      <c r="D131" s="208" t="s">
        <v>468</v>
      </c>
      <c r="E131" s="109" t="s">
        <v>214</v>
      </c>
      <c r="F131" s="216" t="s">
        <v>469</v>
      </c>
      <c r="G131" s="112">
        <v>439.79</v>
      </c>
      <c r="H131" s="112">
        <v>79.31</v>
      </c>
      <c r="I131" s="107" t="s">
        <v>118</v>
      </c>
      <c r="J131" s="112">
        <f t="shared" si="12"/>
        <v>360.48</v>
      </c>
      <c r="K131" s="210" t="s">
        <v>296</v>
      </c>
      <c r="L131" s="108">
        <v>2021</v>
      </c>
      <c r="M131" s="108">
        <v>4512</v>
      </c>
      <c r="N131" s="109" t="s">
        <v>451</v>
      </c>
      <c r="O131" s="111" t="s">
        <v>297</v>
      </c>
      <c r="P131" s="109" t="s">
        <v>298</v>
      </c>
      <c r="Q131" s="109" t="s">
        <v>298</v>
      </c>
      <c r="R131" s="108">
        <v>1</v>
      </c>
      <c r="S131" s="111" t="s">
        <v>171</v>
      </c>
      <c r="T131" s="108">
        <v>1010403</v>
      </c>
      <c r="U131" s="108">
        <v>360</v>
      </c>
      <c r="V131" s="108">
        <v>1455</v>
      </c>
      <c r="W131" s="108">
        <v>1</v>
      </c>
      <c r="X131" s="113">
        <v>2021</v>
      </c>
      <c r="Y131" s="113">
        <v>186</v>
      </c>
      <c r="Z131" s="113">
        <v>0</v>
      </c>
      <c r="AA131" s="114" t="s">
        <v>332</v>
      </c>
      <c r="AB131" s="108">
        <v>871</v>
      </c>
      <c r="AC131" s="109" t="s">
        <v>332</v>
      </c>
      <c r="AD131" s="211" t="s">
        <v>457</v>
      </c>
      <c r="AE131" s="211" t="s">
        <v>404</v>
      </c>
      <c r="AF131" s="212">
        <f t="shared" si="13"/>
        <v>-10</v>
      </c>
      <c r="AG131" s="213">
        <f t="shared" si="14"/>
        <v>360.48</v>
      </c>
      <c r="AH131" s="214">
        <f t="shared" si="15"/>
        <v>-3604.8</v>
      </c>
      <c r="AI131" s="215" t="s">
        <v>126</v>
      </c>
    </row>
    <row r="132" spans="1:35" ht="15">
      <c r="A132" s="108">
        <v>2021</v>
      </c>
      <c r="B132" s="108">
        <v>271</v>
      </c>
      <c r="C132" s="109" t="s">
        <v>451</v>
      </c>
      <c r="D132" s="208" t="s">
        <v>470</v>
      </c>
      <c r="E132" s="109" t="s">
        <v>136</v>
      </c>
      <c r="F132" s="216" t="s">
        <v>119</v>
      </c>
      <c r="G132" s="112">
        <v>34497.95</v>
      </c>
      <c r="H132" s="112">
        <v>3136.18</v>
      </c>
      <c r="I132" s="107" t="s">
        <v>118</v>
      </c>
      <c r="J132" s="112">
        <f t="shared" si="12"/>
        <v>31361.769999999997</v>
      </c>
      <c r="K132" s="210" t="s">
        <v>471</v>
      </c>
      <c r="L132" s="108">
        <v>2021</v>
      </c>
      <c r="M132" s="108">
        <v>4438</v>
      </c>
      <c r="N132" s="109" t="s">
        <v>348</v>
      </c>
      <c r="O132" s="111" t="s">
        <v>472</v>
      </c>
      <c r="P132" s="109" t="s">
        <v>473</v>
      </c>
      <c r="Q132" s="109" t="s">
        <v>473</v>
      </c>
      <c r="R132" s="108">
        <v>6</v>
      </c>
      <c r="S132" s="111" t="s">
        <v>330</v>
      </c>
      <c r="T132" s="108">
        <v>2060201</v>
      </c>
      <c r="U132" s="108">
        <v>7830</v>
      </c>
      <c r="V132" s="108">
        <v>10055</v>
      </c>
      <c r="W132" s="108">
        <v>99</v>
      </c>
      <c r="X132" s="113">
        <v>2021</v>
      </c>
      <c r="Y132" s="113">
        <v>261</v>
      </c>
      <c r="Z132" s="113">
        <v>0</v>
      </c>
      <c r="AA132" s="114" t="s">
        <v>451</v>
      </c>
      <c r="AB132" s="108">
        <v>856</v>
      </c>
      <c r="AC132" s="109" t="s">
        <v>162</v>
      </c>
      <c r="AD132" s="211" t="s">
        <v>124</v>
      </c>
      <c r="AE132" s="211" t="s">
        <v>162</v>
      </c>
      <c r="AF132" s="212">
        <f t="shared" si="13"/>
        <v>-20</v>
      </c>
      <c r="AG132" s="213">
        <f t="shared" si="14"/>
        <v>31361.769999999997</v>
      </c>
      <c r="AH132" s="214">
        <f t="shared" si="15"/>
        <v>-627235.3999999999</v>
      </c>
      <c r="AI132" s="215" t="s">
        <v>126</v>
      </c>
    </row>
    <row r="133" spans="1:35" ht="15">
      <c r="A133" s="108">
        <v>2021</v>
      </c>
      <c r="B133" s="108">
        <v>272</v>
      </c>
      <c r="C133" s="109" t="s">
        <v>451</v>
      </c>
      <c r="D133" s="208" t="s">
        <v>474</v>
      </c>
      <c r="E133" s="109" t="s">
        <v>348</v>
      </c>
      <c r="F133" s="216" t="s">
        <v>119</v>
      </c>
      <c r="G133" s="112">
        <v>416</v>
      </c>
      <c r="H133" s="112">
        <v>0</v>
      </c>
      <c r="I133" s="107" t="s">
        <v>126</v>
      </c>
      <c r="J133" s="112">
        <f t="shared" si="12"/>
        <v>416</v>
      </c>
      <c r="K133" s="210" t="s">
        <v>475</v>
      </c>
      <c r="L133" s="108">
        <v>2021</v>
      </c>
      <c r="M133" s="108">
        <v>4448</v>
      </c>
      <c r="N133" s="109" t="s">
        <v>197</v>
      </c>
      <c r="O133" s="111" t="s">
        <v>476</v>
      </c>
      <c r="P133" s="109" t="s">
        <v>477</v>
      </c>
      <c r="Q133" s="109" t="s">
        <v>478</v>
      </c>
      <c r="R133" s="108">
        <v>7</v>
      </c>
      <c r="S133" s="111" t="s">
        <v>336</v>
      </c>
      <c r="T133" s="108">
        <v>2070101</v>
      </c>
      <c r="U133" s="108">
        <v>8030</v>
      </c>
      <c r="V133" s="108">
        <v>13195</v>
      </c>
      <c r="W133" s="108">
        <v>99</v>
      </c>
      <c r="X133" s="113">
        <v>2019</v>
      </c>
      <c r="Y133" s="113">
        <v>265</v>
      </c>
      <c r="Z133" s="113">
        <v>3</v>
      </c>
      <c r="AA133" s="114" t="s">
        <v>463</v>
      </c>
      <c r="AB133" s="108">
        <v>898</v>
      </c>
      <c r="AC133" s="109" t="s">
        <v>463</v>
      </c>
      <c r="AD133" s="211" t="s">
        <v>125</v>
      </c>
      <c r="AE133" s="211" t="s">
        <v>463</v>
      </c>
      <c r="AF133" s="212">
        <f t="shared" si="13"/>
        <v>-2</v>
      </c>
      <c r="AG133" s="213">
        <f t="shared" si="14"/>
        <v>416</v>
      </c>
      <c r="AH133" s="214">
        <f t="shared" si="15"/>
        <v>-832</v>
      </c>
      <c r="AI133" s="215" t="s">
        <v>126</v>
      </c>
    </row>
    <row r="134" spans="1:35" ht="48">
      <c r="A134" s="108">
        <v>2021</v>
      </c>
      <c r="B134" s="108">
        <v>273</v>
      </c>
      <c r="C134" s="109" t="s">
        <v>479</v>
      </c>
      <c r="D134" s="208" t="s">
        <v>480</v>
      </c>
      <c r="E134" s="109" t="s">
        <v>331</v>
      </c>
      <c r="F134" s="216" t="s">
        <v>481</v>
      </c>
      <c r="G134" s="112">
        <v>1403</v>
      </c>
      <c r="H134" s="112">
        <v>253</v>
      </c>
      <c r="I134" s="107" t="s">
        <v>118</v>
      </c>
      <c r="J134" s="112">
        <f t="shared" si="12"/>
        <v>1150</v>
      </c>
      <c r="K134" s="210" t="s">
        <v>482</v>
      </c>
      <c r="L134" s="108">
        <v>2021</v>
      </c>
      <c r="M134" s="108">
        <v>4360</v>
      </c>
      <c r="N134" s="109" t="s">
        <v>288</v>
      </c>
      <c r="O134" s="111" t="s">
        <v>195</v>
      </c>
      <c r="P134" s="109" t="s">
        <v>196</v>
      </c>
      <c r="Q134" s="109" t="s">
        <v>196</v>
      </c>
      <c r="R134" s="108">
        <v>1</v>
      </c>
      <c r="S134" s="111" t="s">
        <v>171</v>
      </c>
      <c r="T134" s="108">
        <v>1010302</v>
      </c>
      <c r="U134" s="108">
        <v>240</v>
      </c>
      <c r="V134" s="108">
        <v>730</v>
      </c>
      <c r="W134" s="108">
        <v>99</v>
      </c>
      <c r="X134" s="113">
        <v>2020</v>
      </c>
      <c r="Y134" s="113">
        <v>392</v>
      </c>
      <c r="Z134" s="113">
        <v>0</v>
      </c>
      <c r="AA134" s="114" t="s">
        <v>331</v>
      </c>
      <c r="AB134" s="108">
        <v>852</v>
      </c>
      <c r="AC134" s="109" t="s">
        <v>479</v>
      </c>
      <c r="AD134" s="211" t="s">
        <v>124</v>
      </c>
      <c r="AE134" s="211" t="s">
        <v>479</v>
      </c>
      <c r="AF134" s="212">
        <f t="shared" si="13"/>
        <v>-24</v>
      </c>
      <c r="AG134" s="213">
        <f t="shared" si="14"/>
        <v>1150</v>
      </c>
      <c r="AH134" s="214">
        <f t="shared" si="15"/>
        <v>-27600</v>
      </c>
      <c r="AI134" s="215" t="s">
        <v>126</v>
      </c>
    </row>
    <row r="135" spans="1:35" ht="72">
      <c r="A135" s="108">
        <v>2021</v>
      </c>
      <c r="B135" s="108">
        <v>274</v>
      </c>
      <c r="C135" s="109" t="s">
        <v>483</v>
      </c>
      <c r="D135" s="208" t="s">
        <v>484</v>
      </c>
      <c r="E135" s="109" t="s">
        <v>479</v>
      </c>
      <c r="F135" s="216" t="s">
        <v>485</v>
      </c>
      <c r="G135" s="112">
        <v>1464</v>
      </c>
      <c r="H135" s="112">
        <v>264</v>
      </c>
      <c r="I135" s="107" t="s">
        <v>118</v>
      </c>
      <c r="J135" s="112">
        <f t="shared" si="12"/>
        <v>1200</v>
      </c>
      <c r="K135" s="210" t="s">
        <v>486</v>
      </c>
      <c r="L135" s="108">
        <v>2021</v>
      </c>
      <c r="M135" s="108">
        <v>4556</v>
      </c>
      <c r="N135" s="109" t="s">
        <v>483</v>
      </c>
      <c r="O135" s="111" t="s">
        <v>195</v>
      </c>
      <c r="P135" s="109" t="s">
        <v>196</v>
      </c>
      <c r="Q135" s="109" t="s">
        <v>196</v>
      </c>
      <c r="R135" s="108">
        <v>1</v>
      </c>
      <c r="S135" s="111" t="s">
        <v>171</v>
      </c>
      <c r="T135" s="108">
        <v>1010203</v>
      </c>
      <c r="U135" s="108">
        <v>140</v>
      </c>
      <c r="V135" s="108">
        <v>490</v>
      </c>
      <c r="W135" s="108">
        <v>1</v>
      </c>
      <c r="X135" s="113">
        <v>2021</v>
      </c>
      <c r="Y135" s="113">
        <v>278</v>
      </c>
      <c r="Z135" s="113">
        <v>0</v>
      </c>
      <c r="AA135" s="114" t="s">
        <v>332</v>
      </c>
      <c r="AB135" s="108">
        <v>859</v>
      </c>
      <c r="AC135" s="109" t="s">
        <v>332</v>
      </c>
      <c r="AD135" s="211" t="s">
        <v>389</v>
      </c>
      <c r="AE135" s="211" t="s">
        <v>404</v>
      </c>
      <c r="AF135" s="212">
        <f t="shared" si="13"/>
        <v>-39</v>
      </c>
      <c r="AG135" s="213">
        <f t="shared" si="14"/>
        <v>1200</v>
      </c>
      <c r="AH135" s="214">
        <f t="shared" si="15"/>
        <v>-46800</v>
      </c>
      <c r="AI135" s="215" t="s">
        <v>126</v>
      </c>
    </row>
    <row r="136" spans="1:35" ht="24">
      <c r="A136" s="108">
        <v>2021</v>
      </c>
      <c r="B136" s="108">
        <v>275</v>
      </c>
      <c r="C136" s="109" t="s">
        <v>487</v>
      </c>
      <c r="D136" s="208" t="s">
        <v>488</v>
      </c>
      <c r="E136" s="109" t="s">
        <v>197</v>
      </c>
      <c r="F136" s="216" t="s">
        <v>489</v>
      </c>
      <c r="G136" s="112">
        <v>262.3</v>
      </c>
      <c r="H136" s="112">
        <v>47.3</v>
      </c>
      <c r="I136" s="107" t="s">
        <v>118</v>
      </c>
      <c r="J136" s="112">
        <f>IF(I136="SI",G136-H136,G136)</f>
        <v>215</v>
      </c>
      <c r="K136" s="210" t="s">
        <v>490</v>
      </c>
      <c r="L136" s="108">
        <v>2021</v>
      </c>
      <c r="M136" s="108">
        <v>4575</v>
      </c>
      <c r="N136" s="109" t="s">
        <v>491</v>
      </c>
      <c r="O136" s="111" t="s">
        <v>492</v>
      </c>
      <c r="P136" s="109" t="s">
        <v>493</v>
      </c>
      <c r="Q136" s="109" t="s">
        <v>493</v>
      </c>
      <c r="R136" s="108">
        <v>1</v>
      </c>
      <c r="S136" s="111" t="s">
        <v>171</v>
      </c>
      <c r="T136" s="108">
        <v>1080102</v>
      </c>
      <c r="U136" s="108">
        <v>2770</v>
      </c>
      <c r="V136" s="108">
        <v>7310</v>
      </c>
      <c r="W136" s="108">
        <v>99</v>
      </c>
      <c r="X136" s="113">
        <v>2021</v>
      </c>
      <c r="Y136" s="113">
        <v>159</v>
      </c>
      <c r="Z136" s="113">
        <v>0</v>
      </c>
      <c r="AA136" s="114" t="s">
        <v>332</v>
      </c>
      <c r="AB136" s="108">
        <v>860</v>
      </c>
      <c r="AC136" s="109" t="s">
        <v>332</v>
      </c>
      <c r="AD136" s="211" t="s">
        <v>389</v>
      </c>
      <c r="AE136" s="211" t="s">
        <v>404</v>
      </c>
      <c r="AF136" s="212">
        <f>AE136-AD136</f>
        <v>-39</v>
      </c>
      <c r="AG136" s="213">
        <f aca="true" t="shared" si="16" ref="AG136:AG147">IF(AI136="SI",0,J136)</f>
        <v>215</v>
      </c>
      <c r="AH136" s="214">
        <f>AG136*AF136</f>
        <v>-8385</v>
      </c>
      <c r="AI136" s="215" t="s">
        <v>126</v>
      </c>
    </row>
    <row r="137" spans="1:35" ht="60">
      <c r="A137" s="108">
        <v>2021</v>
      </c>
      <c r="B137" s="108">
        <v>276</v>
      </c>
      <c r="C137" s="109" t="s">
        <v>487</v>
      </c>
      <c r="D137" s="208" t="s">
        <v>494</v>
      </c>
      <c r="E137" s="109" t="s">
        <v>483</v>
      </c>
      <c r="F137" s="216" t="s">
        <v>495</v>
      </c>
      <c r="G137" s="112">
        <v>23.84</v>
      </c>
      <c r="H137" s="112">
        <v>4.3</v>
      </c>
      <c r="I137" s="107" t="s">
        <v>118</v>
      </c>
      <c r="J137" s="112">
        <f>IF(I137="SI",G137-H137,G137)</f>
        <v>19.54</v>
      </c>
      <c r="K137" s="210" t="s">
        <v>316</v>
      </c>
      <c r="L137" s="108">
        <v>2021</v>
      </c>
      <c r="M137" s="108">
        <v>4674</v>
      </c>
      <c r="N137" s="109" t="s">
        <v>303</v>
      </c>
      <c r="O137" s="111" t="s">
        <v>317</v>
      </c>
      <c r="P137" s="109" t="s">
        <v>318</v>
      </c>
      <c r="Q137" s="109" t="s">
        <v>318</v>
      </c>
      <c r="R137" s="108">
        <v>1</v>
      </c>
      <c r="S137" s="111" t="s">
        <v>171</v>
      </c>
      <c r="T137" s="108">
        <v>1010203</v>
      </c>
      <c r="U137" s="108">
        <v>140</v>
      </c>
      <c r="V137" s="108">
        <v>490</v>
      </c>
      <c r="W137" s="108">
        <v>1</v>
      </c>
      <c r="X137" s="113">
        <v>2021</v>
      </c>
      <c r="Y137" s="113">
        <v>61</v>
      </c>
      <c r="Z137" s="113">
        <v>0</v>
      </c>
      <c r="AA137" s="114" t="s">
        <v>332</v>
      </c>
      <c r="AB137" s="108">
        <v>868</v>
      </c>
      <c r="AC137" s="109" t="s">
        <v>332</v>
      </c>
      <c r="AD137" s="211" t="s">
        <v>124</v>
      </c>
      <c r="AE137" s="211" t="s">
        <v>404</v>
      </c>
      <c r="AF137" s="212">
        <f>AE137-AD137</f>
        <v>-8</v>
      </c>
      <c r="AG137" s="213">
        <f t="shared" si="16"/>
        <v>19.54</v>
      </c>
      <c r="AH137" s="214">
        <f>AG137*AF137</f>
        <v>-156.32</v>
      </c>
      <c r="AI137" s="215" t="s">
        <v>126</v>
      </c>
    </row>
    <row r="138" spans="1:35" ht="72">
      <c r="A138" s="108">
        <v>2021</v>
      </c>
      <c r="B138" s="108">
        <v>277</v>
      </c>
      <c r="C138" s="109" t="s">
        <v>487</v>
      </c>
      <c r="D138" s="208" t="s">
        <v>496</v>
      </c>
      <c r="E138" s="109" t="s">
        <v>348</v>
      </c>
      <c r="F138" s="216" t="s">
        <v>497</v>
      </c>
      <c r="G138" s="112">
        <v>13942.9</v>
      </c>
      <c r="H138" s="112">
        <v>2514.29</v>
      </c>
      <c r="I138" s="107" t="s">
        <v>118</v>
      </c>
      <c r="J138" s="112">
        <f>IF(I138="SI",G138-H138,G138)</f>
        <v>11428.61</v>
      </c>
      <c r="K138" s="210" t="s">
        <v>498</v>
      </c>
      <c r="L138" s="108">
        <v>2021</v>
      </c>
      <c r="M138" s="108">
        <v>4568</v>
      </c>
      <c r="N138" s="109" t="s">
        <v>483</v>
      </c>
      <c r="O138" s="111" t="s">
        <v>472</v>
      </c>
      <c r="P138" s="109" t="s">
        <v>473</v>
      </c>
      <c r="Q138" s="109" t="s">
        <v>473</v>
      </c>
      <c r="R138" s="108">
        <v>8</v>
      </c>
      <c r="S138" s="111" t="s">
        <v>181</v>
      </c>
      <c r="T138" s="108">
        <v>1080103</v>
      </c>
      <c r="U138" s="108">
        <v>2780</v>
      </c>
      <c r="V138" s="108">
        <v>7340</v>
      </c>
      <c r="W138" s="108">
        <v>99</v>
      </c>
      <c r="X138" s="113">
        <v>2020</v>
      </c>
      <c r="Y138" s="113">
        <v>309</v>
      </c>
      <c r="Z138" s="113">
        <v>0</v>
      </c>
      <c r="AA138" s="114" t="s">
        <v>332</v>
      </c>
      <c r="AB138" s="108">
        <v>874</v>
      </c>
      <c r="AC138" s="109" t="s">
        <v>332</v>
      </c>
      <c r="AD138" s="211" t="s">
        <v>124</v>
      </c>
      <c r="AE138" s="211" t="s">
        <v>404</v>
      </c>
      <c r="AF138" s="212">
        <f>AE138-AD138</f>
        <v>-8</v>
      </c>
      <c r="AG138" s="213">
        <f t="shared" si="16"/>
        <v>11428.61</v>
      </c>
      <c r="AH138" s="214">
        <f>AG138*AF138</f>
        <v>-91428.88</v>
      </c>
      <c r="AI138" s="215" t="s">
        <v>126</v>
      </c>
    </row>
    <row r="139" spans="1:35" ht="72">
      <c r="A139" s="108">
        <v>2021</v>
      </c>
      <c r="B139" s="108">
        <v>277</v>
      </c>
      <c r="C139" s="109" t="s">
        <v>487</v>
      </c>
      <c r="D139" s="208" t="s">
        <v>496</v>
      </c>
      <c r="E139" s="109" t="s">
        <v>348</v>
      </c>
      <c r="F139" s="216" t="s">
        <v>497</v>
      </c>
      <c r="G139" s="112">
        <v>8944.61</v>
      </c>
      <c r="H139" s="112">
        <v>1612.97</v>
      </c>
      <c r="I139" s="107" t="s">
        <v>118</v>
      </c>
      <c r="J139" s="112">
        <f>IF(I139="SI",G139-H139,G139)</f>
        <v>7331.64</v>
      </c>
      <c r="K139" s="210" t="s">
        <v>498</v>
      </c>
      <c r="L139" s="108">
        <v>2021</v>
      </c>
      <c r="M139" s="108">
        <v>4568</v>
      </c>
      <c r="N139" s="109" t="s">
        <v>483</v>
      </c>
      <c r="O139" s="111" t="s">
        <v>472</v>
      </c>
      <c r="P139" s="109" t="s">
        <v>473</v>
      </c>
      <c r="Q139" s="109" t="s">
        <v>473</v>
      </c>
      <c r="R139" s="108">
        <v>8</v>
      </c>
      <c r="S139" s="111" t="s">
        <v>181</v>
      </c>
      <c r="T139" s="108">
        <v>1080103</v>
      </c>
      <c r="U139" s="108">
        <v>2780</v>
      </c>
      <c r="V139" s="108">
        <v>7340</v>
      </c>
      <c r="W139" s="108">
        <v>99</v>
      </c>
      <c r="X139" s="113">
        <v>2021</v>
      </c>
      <c r="Y139" s="113">
        <v>309</v>
      </c>
      <c r="Z139" s="113">
        <v>0</v>
      </c>
      <c r="AA139" s="114" t="s">
        <v>332</v>
      </c>
      <c r="AB139" s="108">
        <v>875</v>
      </c>
      <c r="AC139" s="109" t="s">
        <v>332</v>
      </c>
      <c r="AD139" s="211" t="s">
        <v>124</v>
      </c>
      <c r="AE139" s="211" t="s">
        <v>404</v>
      </c>
      <c r="AF139" s="212">
        <f>AE139-AD139</f>
        <v>-8</v>
      </c>
      <c r="AG139" s="213">
        <f t="shared" si="16"/>
        <v>7331.64</v>
      </c>
      <c r="AH139" s="214">
        <f>AG139*AF139</f>
        <v>-58653.12</v>
      </c>
      <c r="AI139" s="215" t="s">
        <v>126</v>
      </c>
    </row>
    <row r="140" spans="1:35" ht="60">
      <c r="A140" s="108">
        <v>2021</v>
      </c>
      <c r="B140" s="108">
        <v>280</v>
      </c>
      <c r="C140" s="109" t="s">
        <v>487</v>
      </c>
      <c r="D140" s="208" t="s">
        <v>499</v>
      </c>
      <c r="E140" s="109" t="s">
        <v>479</v>
      </c>
      <c r="F140" s="216" t="s">
        <v>500</v>
      </c>
      <c r="G140" s="112">
        <v>402.6</v>
      </c>
      <c r="H140" s="112">
        <v>72.6</v>
      </c>
      <c r="I140" s="107" t="s">
        <v>118</v>
      </c>
      <c r="J140" s="112">
        <f>IF(I140="SI",G140-H140,G140)</f>
        <v>330</v>
      </c>
      <c r="K140" s="210" t="s">
        <v>501</v>
      </c>
      <c r="L140" s="108">
        <v>2021</v>
      </c>
      <c r="M140" s="108">
        <v>4557</v>
      </c>
      <c r="N140" s="109" t="s">
        <v>483</v>
      </c>
      <c r="O140" s="111" t="s">
        <v>195</v>
      </c>
      <c r="P140" s="109" t="s">
        <v>196</v>
      </c>
      <c r="Q140" s="109" t="s">
        <v>196</v>
      </c>
      <c r="R140" s="108">
        <v>1</v>
      </c>
      <c r="S140" s="111" t="s">
        <v>171</v>
      </c>
      <c r="T140" s="108"/>
      <c r="U140" s="108">
        <v>0</v>
      </c>
      <c r="V140" s="108">
        <v>0</v>
      </c>
      <c r="W140" s="108">
        <v>0</v>
      </c>
      <c r="X140" s="113">
        <v>0</v>
      </c>
      <c r="Y140" s="113">
        <v>0</v>
      </c>
      <c r="Z140" s="113">
        <v>0</v>
      </c>
      <c r="AA140" s="114" t="s">
        <v>119</v>
      </c>
      <c r="AB140" s="108">
        <v>0</v>
      </c>
      <c r="AC140" s="109" t="s">
        <v>479</v>
      </c>
      <c r="AD140" s="211" t="s">
        <v>459</v>
      </c>
      <c r="AE140" s="211" t="s">
        <v>479</v>
      </c>
      <c r="AF140" s="212">
        <f>AE140-AD140</f>
        <v>-30</v>
      </c>
      <c r="AG140" s="213">
        <f t="shared" si="16"/>
        <v>330</v>
      </c>
      <c r="AH140" s="214">
        <f>AG140*AF140</f>
        <v>-9900</v>
      </c>
      <c r="AI140" s="215" t="s">
        <v>126</v>
      </c>
    </row>
    <row r="141" spans="1:35" ht="60">
      <c r="A141" s="108">
        <v>2021</v>
      </c>
      <c r="B141" s="108">
        <v>281</v>
      </c>
      <c r="C141" s="109" t="s">
        <v>487</v>
      </c>
      <c r="D141" s="208" t="s">
        <v>502</v>
      </c>
      <c r="E141" s="109" t="s">
        <v>491</v>
      </c>
      <c r="F141" s="216" t="s">
        <v>500</v>
      </c>
      <c r="G141" s="112">
        <v>-402.6</v>
      </c>
      <c r="H141" s="112">
        <v>-72.6</v>
      </c>
      <c r="I141" s="107" t="s">
        <v>118</v>
      </c>
      <c r="J141" s="112">
        <f>IF(I141="SI",G141-H141,G141)</f>
        <v>-330</v>
      </c>
      <c r="K141" s="210" t="s">
        <v>501</v>
      </c>
      <c r="L141" s="108">
        <v>2021</v>
      </c>
      <c r="M141" s="108">
        <v>4606</v>
      </c>
      <c r="N141" s="109" t="s">
        <v>491</v>
      </c>
      <c r="O141" s="111" t="s">
        <v>195</v>
      </c>
      <c r="P141" s="109" t="s">
        <v>196</v>
      </c>
      <c r="Q141" s="109" t="s">
        <v>196</v>
      </c>
      <c r="R141" s="108">
        <v>1</v>
      </c>
      <c r="S141" s="111" t="s">
        <v>171</v>
      </c>
      <c r="T141" s="108"/>
      <c r="U141" s="108">
        <v>0</v>
      </c>
      <c r="V141" s="108">
        <v>0</v>
      </c>
      <c r="W141" s="108">
        <v>0</v>
      </c>
      <c r="X141" s="113">
        <v>0</v>
      </c>
      <c r="Y141" s="113">
        <v>0</v>
      </c>
      <c r="Z141" s="113">
        <v>0</v>
      </c>
      <c r="AA141" s="114" t="s">
        <v>119</v>
      </c>
      <c r="AB141" s="108">
        <v>0</v>
      </c>
      <c r="AC141" s="109" t="s">
        <v>491</v>
      </c>
      <c r="AD141" s="211" t="s">
        <v>503</v>
      </c>
      <c r="AE141" s="211" t="s">
        <v>491</v>
      </c>
      <c r="AF141" s="212">
        <f>AE141-AD141</f>
        <v>-30</v>
      </c>
      <c r="AG141" s="213">
        <f t="shared" si="16"/>
        <v>-330</v>
      </c>
      <c r="AH141" s="214">
        <f>AG141*AF141</f>
        <v>9900</v>
      </c>
      <c r="AI141" s="215" t="s">
        <v>126</v>
      </c>
    </row>
    <row r="142" spans="1:35" ht="96">
      <c r="A142" s="108">
        <v>2021</v>
      </c>
      <c r="B142" s="108">
        <v>282</v>
      </c>
      <c r="C142" s="109" t="s">
        <v>487</v>
      </c>
      <c r="D142" s="208" t="s">
        <v>504</v>
      </c>
      <c r="E142" s="109" t="s">
        <v>303</v>
      </c>
      <c r="F142" s="216" t="s">
        <v>505</v>
      </c>
      <c r="G142" s="112">
        <v>34.16</v>
      </c>
      <c r="H142" s="112">
        <v>6.16</v>
      </c>
      <c r="I142" s="107" t="s">
        <v>118</v>
      </c>
      <c r="J142" s="112">
        <f>IF(I142="SI",G142-H142,G142)</f>
        <v>27.999999999999996</v>
      </c>
      <c r="K142" s="210" t="s">
        <v>506</v>
      </c>
      <c r="L142" s="108">
        <v>2021</v>
      </c>
      <c r="M142" s="108">
        <v>4743</v>
      </c>
      <c r="N142" s="109" t="s">
        <v>507</v>
      </c>
      <c r="O142" s="111" t="s">
        <v>224</v>
      </c>
      <c r="P142" s="109" t="s">
        <v>225</v>
      </c>
      <c r="Q142" s="109" t="s">
        <v>225</v>
      </c>
      <c r="R142" s="108">
        <v>4</v>
      </c>
      <c r="S142" s="111" t="s">
        <v>135</v>
      </c>
      <c r="T142" s="108">
        <v>1040203</v>
      </c>
      <c r="U142" s="108">
        <v>1570</v>
      </c>
      <c r="V142" s="108">
        <v>2970</v>
      </c>
      <c r="W142" s="108">
        <v>2</v>
      </c>
      <c r="X142" s="113">
        <v>2021</v>
      </c>
      <c r="Y142" s="113">
        <v>148</v>
      </c>
      <c r="Z142" s="113">
        <v>0</v>
      </c>
      <c r="AA142" s="114" t="s">
        <v>332</v>
      </c>
      <c r="AB142" s="108">
        <v>867</v>
      </c>
      <c r="AC142" s="109" t="s">
        <v>332</v>
      </c>
      <c r="AD142" s="211" t="s">
        <v>508</v>
      </c>
      <c r="AE142" s="211" t="s">
        <v>404</v>
      </c>
      <c r="AF142" s="212">
        <f>AE142-AD142</f>
        <v>-69</v>
      </c>
      <c r="AG142" s="213">
        <f t="shared" si="16"/>
        <v>27.999999999999996</v>
      </c>
      <c r="AH142" s="214">
        <f>AG142*AF142</f>
        <v>-1931.9999999999998</v>
      </c>
      <c r="AI142" s="215" t="s">
        <v>126</v>
      </c>
    </row>
    <row r="143" spans="1:35" ht="15">
      <c r="A143" s="108">
        <v>2021</v>
      </c>
      <c r="B143" s="108">
        <v>283</v>
      </c>
      <c r="C143" s="109" t="s">
        <v>332</v>
      </c>
      <c r="D143" s="208" t="s">
        <v>509</v>
      </c>
      <c r="E143" s="109" t="s">
        <v>487</v>
      </c>
      <c r="F143" s="216" t="s">
        <v>343</v>
      </c>
      <c r="G143" s="112">
        <v>489.15</v>
      </c>
      <c r="H143" s="112">
        <v>0</v>
      </c>
      <c r="I143" s="107" t="s">
        <v>126</v>
      </c>
      <c r="J143" s="112">
        <f>IF(I143="SI",G143-H143,G143)</f>
        <v>489.15</v>
      </c>
      <c r="K143" s="210" t="s">
        <v>344</v>
      </c>
      <c r="L143" s="108">
        <v>2021</v>
      </c>
      <c r="M143" s="108">
        <v>4793</v>
      </c>
      <c r="N143" s="109" t="s">
        <v>332</v>
      </c>
      <c r="O143" s="111" t="s">
        <v>345</v>
      </c>
      <c r="P143" s="109" t="s">
        <v>346</v>
      </c>
      <c r="Q143" s="109" t="s">
        <v>347</v>
      </c>
      <c r="R143" s="108">
        <v>1</v>
      </c>
      <c r="S143" s="111" t="s">
        <v>171</v>
      </c>
      <c r="T143" s="108">
        <v>1010203</v>
      </c>
      <c r="U143" s="108">
        <v>140</v>
      </c>
      <c r="V143" s="108">
        <v>490</v>
      </c>
      <c r="W143" s="108">
        <v>1</v>
      </c>
      <c r="X143" s="113">
        <v>2021</v>
      </c>
      <c r="Y143" s="113">
        <v>167</v>
      </c>
      <c r="Z143" s="113">
        <v>0</v>
      </c>
      <c r="AA143" s="114" t="s">
        <v>332</v>
      </c>
      <c r="AB143" s="108">
        <v>866</v>
      </c>
      <c r="AC143" s="109" t="s">
        <v>332</v>
      </c>
      <c r="AD143" s="211" t="s">
        <v>453</v>
      </c>
      <c r="AE143" s="211" t="s">
        <v>404</v>
      </c>
      <c r="AF143" s="212">
        <f>AE143-AD143</f>
        <v>-28</v>
      </c>
      <c r="AG143" s="213">
        <f t="shared" si="16"/>
        <v>489.15</v>
      </c>
      <c r="AH143" s="214">
        <f>AG143*AF143</f>
        <v>-13696.199999999999</v>
      </c>
      <c r="AI143" s="215" t="s">
        <v>126</v>
      </c>
    </row>
    <row r="144" spans="1:35" ht="24">
      <c r="A144" s="108">
        <v>2021</v>
      </c>
      <c r="B144" s="108">
        <v>286</v>
      </c>
      <c r="C144" s="109" t="s">
        <v>404</v>
      </c>
      <c r="D144" s="208" t="s">
        <v>510</v>
      </c>
      <c r="E144" s="109" t="s">
        <v>507</v>
      </c>
      <c r="F144" s="216" t="s">
        <v>130</v>
      </c>
      <c r="G144" s="112">
        <v>14.19</v>
      </c>
      <c r="H144" s="112">
        <v>2.56</v>
      </c>
      <c r="I144" s="107" t="s">
        <v>118</v>
      </c>
      <c r="J144" s="112">
        <f>IF(I144="SI",G144-H144,G144)</f>
        <v>11.629999999999999</v>
      </c>
      <c r="K144" s="210" t="s">
        <v>311</v>
      </c>
      <c r="L144" s="108">
        <v>2021</v>
      </c>
      <c r="M144" s="108">
        <v>4791</v>
      </c>
      <c r="N144" s="109" t="s">
        <v>487</v>
      </c>
      <c r="O144" s="111" t="s">
        <v>133</v>
      </c>
      <c r="P144" s="109" t="s">
        <v>134</v>
      </c>
      <c r="Q144" s="109" t="s">
        <v>134</v>
      </c>
      <c r="R144" s="108">
        <v>1</v>
      </c>
      <c r="S144" s="111" t="s">
        <v>171</v>
      </c>
      <c r="T144" s="108">
        <v>1010502</v>
      </c>
      <c r="U144" s="108">
        <v>460</v>
      </c>
      <c r="V144" s="108">
        <v>1280</v>
      </c>
      <c r="W144" s="108">
        <v>99</v>
      </c>
      <c r="X144" s="113">
        <v>2021</v>
      </c>
      <c r="Y144" s="113">
        <v>339</v>
      </c>
      <c r="Z144" s="113">
        <v>0</v>
      </c>
      <c r="AA144" s="114" t="s">
        <v>332</v>
      </c>
      <c r="AB144" s="108">
        <v>876</v>
      </c>
      <c r="AC144" s="109" t="s">
        <v>404</v>
      </c>
      <c r="AD144" s="211" t="s">
        <v>511</v>
      </c>
      <c r="AE144" s="211" t="s">
        <v>450</v>
      </c>
      <c r="AF144" s="212">
        <f>AE144-AD144</f>
        <v>-20</v>
      </c>
      <c r="AG144" s="213">
        <f t="shared" si="16"/>
        <v>11.629999999999999</v>
      </c>
      <c r="AH144" s="214">
        <f>AG144*AF144</f>
        <v>-232.59999999999997</v>
      </c>
      <c r="AI144" s="215" t="s">
        <v>126</v>
      </c>
    </row>
    <row r="145" spans="1:35" ht="228">
      <c r="A145" s="108">
        <v>2021</v>
      </c>
      <c r="B145" s="108">
        <v>287</v>
      </c>
      <c r="C145" s="109" t="s">
        <v>124</v>
      </c>
      <c r="D145" s="208" t="s">
        <v>512</v>
      </c>
      <c r="E145" s="109" t="s">
        <v>313</v>
      </c>
      <c r="F145" s="216" t="s">
        <v>513</v>
      </c>
      <c r="G145" s="112">
        <v>416</v>
      </c>
      <c r="H145" s="112">
        <v>0</v>
      </c>
      <c r="I145" s="107" t="s">
        <v>126</v>
      </c>
      <c r="J145" s="112">
        <f>IF(I145="SI",G145-H145,G145)</f>
        <v>416</v>
      </c>
      <c r="K145" s="210" t="s">
        <v>475</v>
      </c>
      <c r="L145" s="108">
        <v>2021</v>
      </c>
      <c r="M145" s="108">
        <v>4449</v>
      </c>
      <c r="N145" s="109" t="s">
        <v>197</v>
      </c>
      <c r="O145" s="111" t="s">
        <v>476</v>
      </c>
      <c r="P145" s="109" t="s">
        <v>477</v>
      </c>
      <c r="Q145" s="109" t="s">
        <v>478</v>
      </c>
      <c r="R145" s="108">
        <v>7</v>
      </c>
      <c r="S145" s="111" t="s">
        <v>336</v>
      </c>
      <c r="T145" s="108"/>
      <c r="U145" s="108">
        <v>0</v>
      </c>
      <c r="V145" s="108">
        <v>0</v>
      </c>
      <c r="W145" s="108">
        <v>0</v>
      </c>
      <c r="X145" s="113">
        <v>0</v>
      </c>
      <c r="Y145" s="113">
        <v>0</v>
      </c>
      <c r="Z145" s="113">
        <v>0</v>
      </c>
      <c r="AA145" s="114" t="s">
        <v>119</v>
      </c>
      <c r="AB145" s="108">
        <v>0</v>
      </c>
      <c r="AC145" s="109" t="s">
        <v>404</v>
      </c>
      <c r="AD145" s="211" t="s">
        <v>507</v>
      </c>
      <c r="AE145" s="211" t="s">
        <v>404</v>
      </c>
      <c r="AF145" s="212">
        <f>AE145-AD145</f>
        <v>5</v>
      </c>
      <c r="AG145" s="213">
        <f t="shared" si="16"/>
        <v>416</v>
      </c>
      <c r="AH145" s="214">
        <f>AG145*AF145</f>
        <v>2080</v>
      </c>
      <c r="AI145" s="215" t="s">
        <v>126</v>
      </c>
    </row>
    <row r="146" spans="1:35" ht="15">
      <c r="A146" s="108">
        <v>2021</v>
      </c>
      <c r="B146" s="108">
        <v>341</v>
      </c>
      <c r="C146" s="109" t="s">
        <v>514</v>
      </c>
      <c r="D146" s="208" t="s">
        <v>515</v>
      </c>
      <c r="E146" s="109" t="s">
        <v>404</v>
      </c>
      <c r="F146" s="216" t="s">
        <v>119</v>
      </c>
      <c r="G146" s="112">
        <v>-416</v>
      </c>
      <c r="H146" s="112">
        <v>0</v>
      </c>
      <c r="I146" s="107" t="s">
        <v>118</v>
      </c>
      <c r="J146" s="112">
        <f>IF(I146="SI",G146-H146,G146)</f>
        <v>-416</v>
      </c>
      <c r="K146" s="210" t="s">
        <v>119</v>
      </c>
      <c r="L146" s="108">
        <v>2021</v>
      </c>
      <c r="M146" s="108">
        <v>4832</v>
      </c>
      <c r="N146" s="109" t="s">
        <v>404</v>
      </c>
      <c r="O146" s="111" t="s">
        <v>476</v>
      </c>
      <c r="P146" s="109" t="s">
        <v>477</v>
      </c>
      <c r="Q146" s="109" t="s">
        <v>478</v>
      </c>
      <c r="R146" s="108" t="s">
        <v>149</v>
      </c>
      <c r="S146" s="111" t="s">
        <v>149</v>
      </c>
      <c r="T146" s="108"/>
      <c r="U146" s="108">
        <v>0</v>
      </c>
      <c r="V146" s="108">
        <v>0</v>
      </c>
      <c r="W146" s="108">
        <v>0</v>
      </c>
      <c r="X146" s="113">
        <v>0</v>
      </c>
      <c r="Y146" s="113">
        <v>0</v>
      </c>
      <c r="Z146" s="113">
        <v>0</v>
      </c>
      <c r="AA146" s="114" t="s">
        <v>119</v>
      </c>
      <c r="AB146" s="108">
        <v>0</v>
      </c>
      <c r="AC146" s="109" t="s">
        <v>404</v>
      </c>
      <c r="AD146" s="211" t="s">
        <v>516</v>
      </c>
      <c r="AE146" s="211" t="s">
        <v>404</v>
      </c>
      <c r="AF146" s="212">
        <f>AE146-AD146</f>
        <v>-30</v>
      </c>
      <c r="AG146" s="213">
        <f t="shared" si="16"/>
        <v>-416</v>
      </c>
      <c r="AH146" s="214">
        <f>AG146*AF146</f>
        <v>12480</v>
      </c>
      <c r="AI146" s="215" t="s">
        <v>126</v>
      </c>
    </row>
    <row r="147" spans="1:35" ht="15">
      <c r="A147" s="108">
        <v>2021</v>
      </c>
      <c r="B147" s="108">
        <v>342</v>
      </c>
      <c r="C147" s="109" t="s">
        <v>514</v>
      </c>
      <c r="D147" s="208" t="s">
        <v>517</v>
      </c>
      <c r="E147" s="109" t="s">
        <v>374</v>
      </c>
      <c r="F147" s="216" t="s">
        <v>119</v>
      </c>
      <c r="G147" s="112">
        <v>-8982.95</v>
      </c>
      <c r="H147" s="112">
        <v>-1619.88</v>
      </c>
      <c r="I147" s="107" t="s">
        <v>118</v>
      </c>
      <c r="J147" s="112">
        <f>IF(I147="SI",G147-H147,G147)</f>
        <v>-7363.070000000001</v>
      </c>
      <c r="K147" s="210" t="s">
        <v>119</v>
      </c>
      <c r="L147" s="108">
        <v>2021</v>
      </c>
      <c r="M147" s="108">
        <v>4078</v>
      </c>
      <c r="N147" s="109" t="s">
        <v>374</v>
      </c>
      <c r="O147" s="111" t="s">
        <v>398</v>
      </c>
      <c r="P147" s="109" t="s">
        <v>399</v>
      </c>
      <c r="Q147" s="109" t="s">
        <v>400</v>
      </c>
      <c r="R147" s="108" t="s">
        <v>149</v>
      </c>
      <c r="S147" s="111" t="s">
        <v>149</v>
      </c>
      <c r="T147" s="108"/>
      <c r="U147" s="108">
        <v>0</v>
      </c>
      <c r="V147" s="108">
        <v>0</v>
      </c>
      <c r="W147" s="108">
        <v>0</v>
      </c>
      <c r="X147" s="113">
        <v>0</v>
      </c>
      <c r="Y147" s="113">
        <v>0</v>
      </c>
      <c r="Z147" s="113">
        <v>0</v>
      </c>
      <c r="AA147" s="114" t="s">
        <v>119</v>
      </c>
      <c r="AB147" s="108">
        <v>0</v>
      </c>
      <c r="AC147" s="109" t="s">
        <v>374</v>
      </c>
      <c r="AD147" s="211" t="s">
        <v>451</v>
      </c>
      <c r="AE147" s="211" t="s">
        <v>374</v>
      </c>
      <c r="AF147" s="212">
        <f>AE147-AD147</f>
        <v>-30</v>
      </c>
      <c r="AG147" s="213">
        <f t="shared" si="16"/>
        <v>-7363.070000000001</v>
      </c>
      <c r="AH147" s="214">
        <f>AG147*AF147</f>
        <v>220892.1</v>
      </c>
      <c r="AI147" s="215" t="s">
        <v>126</v>
      </c>
    </row>
    <row r="148" spans="1:35" ht="15">
      <c r="A148" s="108"/>
      <c r="B148" s="108"/>
      <c r="C148" s="109"/>
      <c r="D148" s="208"/>
      <c r="E148" s="109"/>
      <c r="F148" s="216"/>
      <c r="G148" s="112"/>
      <c r="H148" s="112"/>
      <c r="I148" s="107"/>
      <c r="J148" s="112"/>
      <c r="K148" s="210"/>
      <c r="L148" s="108"/>
      <c r="M148" s="108"/>
      <c r="N148" s="109"/>
      <c r="O148" s="111"/>
      <c r="P148" s="109"/>
      <c r="Q148" s="109"/>
      <c r="R148" s="108"/>
      <c r="S148" s="111"/>
      <c r="T148" s="108"/>
      <c r="U148" s="108"/>
      <c r="V148" s="108"/>
      <c r="W148" s="108"/>
      <c r="X148" s="113"/>
      <c r="Y148" s="113"/>
      <c r="Z148" s="113"/>
      <c r="AA148" s="114"/>
      <c r="AB148" s="108"/>
      <c r="AC148" s="109"/>
      <c r="AD148" s="217"/>
      <c r="AE148" s="217"/>
      <c r="AF148" s="218"/>
      <c r="AG148" s="219"/>
      <c r="AH148" s="219"/>
      <c r="AI148" s="220"/>
    </row>
    <row r="149" spans="1:35" ht="15">
      <c r="A149" s="108"/>
      <c r="B149" s="108"/>
      <c r="C149" s="109"/>
      <c r="D149" s="208"/>
      <c r="E149" s="109"/>
      <c r="F149" s="216"/>
      <c r="G149" s="112"/>
      <c r="H149" s="112"/>
      <c r="I149" s="107"/>
      <c r="J149" s="112"/>
      <c r="K149" s="210"/>
      <c r="L149" s="108"/>
      <c r="M149" s="108"/>
      <c r="N149" s="109"/>
      <c r="O149" s="111"/>
      <c r="P149" s="109"/>
      <c r="Q149" s="109"/>
      <c r="R149" s="108"/>
      <c r="S149" s="111"/>
      <c r="T149" s="108"/>
      <c r="U149" s="108"/>
      <c r="V149" s="108"/>
      <c r="W149" s="108"/>
      <c r="X149" s="113"/>
      <c r="Y149" s="113"/>
      <c r="Z149" s="113"/>
      <c r="AA149" s="114"/>
      <c r="AB149" s="108"/>
      <c r="AC149" s="109"/>
      <c r="AD149" s="217"/>
      <c r="AE149" s="217"/>
      <c r="AF149" s="221" t="s">
        <v>518</v>
      </c>
      <c r="AG149" s="222">
        <f>SUM(AG8:AG147)</f>
        <v>226275.52</v>
      </c>
      <c r="AH149" s="222">
        <f>SUM(AH8:AH147)</f>
        <v>-6093770.689999999</v>
      </c>
      <c r="AI149" s="220"/>
    </row>
    <row r="150" spans="1:35" ht="15">
      <c r="A150" s="108"/>
      <c r="B150" s="108"/>
      <c r="C150" s="109"/>
      <c r="D150" s="208"/>
      <c r="E150" s="109"/>
      <c r="F150" s="216"/>
      <c r="G150" s="112"/>
      <c r="H150" s="112"/>
      <c r="I150" s="107"/>
      <c r="J150" s="112"/>
      <c r="K150" s="210"/>
      <c r="L150" s="108"/>
      <c r="M150" s="108"/>
      <c r="N150" s="109"/>
      <c r="O150" s="111"/>
      <c r="P150" s="109"/>
      <c r="Q150" s="109"/>
      <c r="R150" s="108"/>
      <c r="S150" s="111"/>
      <c r="T150" s="108"/>
      <c r="U150" s="108"/>
      <c r="V150" s="108"/>
      <c r="W150" s="108"/>
      <c r="X150" s="113"/>
      <c r="Y150" s="113"/>
      <c r="Z150" s="113"/>
      <c r="AA150" s="114"/>
      <c r="AB150" s="108"/>
      <c r="AC150" s="109"/>
      <c r="AD150" s="217"/>
      <c r="AE150" s="217"/>
      <c r="AF150" s="221" t="s">
        <v>519</v>
      </c>
      <c r="AG150" s="222"/>
      <c r="AH150" s="222">
        <f>IF(AG149&lt;&gt;0,AH149/AG149,0)</f>
        <v>-26.93075543479029</v>
      </c>
      <c r="AI150" s="220"/>
    </row>
    <row r="151" spans="3:34" ht="15">
      <c r="C151" s="107"/>
      <c r="D151" s="107"/>
      <c r="E151" s="107"/>
      <c r="F151" s="107"/>
      <c r="G151" s="107"/>
      <c r="H151" s="107"/>
      <c r="I151" s="107"/>
      <c r="J151" s="107"/>
      <c r="N151" s="107"/>
      <c r="O151" s="107"/>
      <c r="P151" s="107"/>
      <c r="Q151" s="107"/>
      <c r="S151" s="107"/>
      <c r="AC151" s="107"/>
      <c r="AD151" s="107"/>
      <c r="AE151" s="107"/>
      <c r="AG151" s="118"/>
      <c r="AH151" s="118"/>
    </row>
    <row r="152" spans="3:34" ht="15">
      <c r="C152" s="107"/>
      <c r="D152" s="107"/>
      <c r="E152" s="107"/>
      <c r="F152" s="107"/>
      <c r="G152" s="107"/>
      <c r="H152" s="107"/>
      <c r="I152" s="107"/>
      <c r="J152" s="107"/>
      <c r="N152" s="107"/>
      <c r="O152" s="107"/>
      <c r="P152" s="107"/>
      <c r="Q152" s="107"/>
      <c r="S152" s="107"/>
      <c r="AC152" s="107"/>
      <c r="AD152" s="107"/>
      <c r="AE152" s="107"/>
      <c r="AF152" s="107"/>
      <c r="AG152" s="107"/>
      <c r="AH152" s="118"/>
    </row>
    <row r="153" spans="3:34" ht="15">
      <c r="C153" s="107"/>
      <c r="D153" s="107"/>
      <c r="E153" s="107"/>
      <c r="F153" s="107"/>
      <c r="G153" s="107"/>
      <c r="H153" s="107"/>
      <c r="I153" s="107"/>
      <c r="J153" s="107"/>
      <c r="N153" s="107"/>
      <c r="O153" s="107"/>
      <c r="P153" s="107"/>
      <c r="Q153" s="107"/>
      <c r="S153" s="107"/>
      <c r="AC153" s="107"/>
      <c r="AD153" s="107"/>
      <c r="AE153" s="107"/>
      <c r="AF153" s="107"/>
      <c r="AG153" s="107"/>
      <c r="AH153" s="118"/>
    </row>
    <row r="154" spans="3:34" ht="15">
      <c r="C154" s="107"/>
      <c r="D154" s="107"/>
      <c r="E154" s="107"/>
      <c r="F154" s="107"/>
      <c r="G154" s="107"/>
      <c r="H154" s="107"/>
      <c r="I154" s="107"/>
      <c r="J154" s="107"/>
      <c r="N154" s="107"/>
      <c r="O154" s="107"/>
      <c r="P154" s="107"/>
      <c r="Q154" s="107"/>
      <c r="S154" s="107"/>
      <c r="AC154" s="107"/>
      <c r="AD154" s="107"/>
      <c r="AE154" s="107"/>
      <c r="AF154" s="107"/>
      <c r="AG154" s="107"/>
      <c r="AH154" s="118"/>
    </row>
    <row r="155" spans="3:34" ht="15">
      <c r="C155" s="107"/>
      <c r="D155" s="107"/>
      <c r="E155" s="107"/>
      <c r="F155" s="107"/>
      <c r="G155" s="107"/>
      <c r="H155" s="107"/>
      <c r="I155" s="107"/>
      <c r="J155" s="107"/>
      <c r="N155" s="107"/>
      <c r="O155" s="107"/>
      <c r="P155" s="107"/>
      <c r="Q155" s="107"/>
      <c r="S155" s="107"/>
      <c r="AC155" s="107"/>
      <c r="AD155" s="107"/>
      <c r="AE155" s="107"/>
      <c r="AF155" s="107"/>
      <c r="AG155" s="107"/>
      <c r="AH155" s="118"/>
    </row>
    <row r="156" spans="3:34" ht="15">
      <c r="C156" s="107"/>
      <c r="D156" s="107"/>
      <c r="E156" s="107"/>
      <c r="F156" s="107"/>
      <c r="G156" s="107"/>
      <c r="H156" s="107"/>
      <c r="I156" s="107"/>
      <c r="J156" s="107"/>
      <c r="N156" s="107"/>
      <c r="O156" s="107"/>
      <c r="P156" s="107"/>
      <c r="Q156" s="107"/>
      <c r="S156" s="107"/>
      <c r="AC156" s="107"/>
      <c r="AD156" s="107"/>
      <c r="AE156" s="107"/>
      <c r="AF156" s="107"/>
      <c r="AG156" s="107"/>
      <c r="AH156" s="118"/>
    </row>
    <row r="157" spans="3:34" ht="15">
      <c r="C157" s="107"/>
      <c r="D157" s="107"/>
      <c r="E157" s="107"/>
      <c r="F157" s="107"/>
      <c r="G157" s="107"/>
      <c r="H157" s="107"/>
      <c r="I157" s="107"/>
      <c r="J157" s="107"/>
      <c r="N157" s="107"/>
      <c r="O157" s="107"/>
      <c r="P157" s="107"/>
      <c r="Q157" s="107"/>
      <c r="S157" s="107"/>
      <c r="AC157" s="107"/>
      <c r="AD157" s="107"/>
      <c r="AE157" s="107"/>
      <c r="AF157" s="107"/>
      <c r="AG157" s="107"/>
      <c r="AH157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50 I7:I150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1"/>
  <sheetViews>
    <sheetView showGridLines="0" tabSelected="1" zoomScalePageLayoutView="0" workbookViewId="0" topLeftCell="A59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1" t="s">
        <v>112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4" t="s">
        <v>520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1"/>
    </row>
    <row r="4" spans="1:15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</row>
    <row r="5" spans="1:15" s="62" customFormat="1" ht="22.5" customHeight="1">
      <c r="A5" s="258" t="s">
        <v>61</v>
      </c>
      <c r="B5" s="259"/>
      <c r="C5" s="259"/>
      <c r="D5" s="259"/>
      <c r="E5" s="259"/>
      <c r="F5" s="259"/>
      <c r="G5" s="259"/>
      <c r="H5" s="259"/>
      <c r="I5" s="259"/>
      <c r="J5" s="259"/>
      <c r="K5" s="278" t="s">
        <v>62</v>
      </c>
      <c r="L5" s="279"/>
      <c r="M5" s="279"/>
      <c r="N5" s="279"/>
      <c r="O5" s="28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3">
        <v>563</v>
      </c>
      <c r="B8" s="75" t="s">
        <v>187</v>
      </c>
      <c r="C8" s="76" t="s">
        <v>521</v>
      </c>
      <c r="D8" s="77" t="s">
        <v>522</v>
      </c>
      <c r="E8" s="78"/>
      <c r="F8" s="77"/>
      <c r="G8" s="224" t="s">
        <v>119</v>
      </c>
      <c r="H8" s="75"/>
      <c r="I8" s="77"/>
      <c r="J8" s="79">
        <v>1110</v>
      </c>
      <c r="K8" s="225"/>
      <c r="L8" s="226" t="s">
        <v>187</v>
      </c>
      <c r="M8" s="227">
        <f aca="true" t="shared" si="0" ref="M8:M39">IF(K8&lt;&gt;"",L8-K8,0)</f>
        <v>0</v>
      </c>
      <c r="N8" s="228">
        <v>1110</v>
      </c>
      <c r="O8" s="229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23">
        <v>582</v>
      </c>
      <c r="B9" s="75" t="s">
        <v>187</v>
      </c>
      <c r="C9" s="76" t="s">
        <v>523</v>
      </c>
      <c r="D9" s="77" t="s">
        <v>524</v>
      </c>
      <c r="E9" s="78"/>
      <c r="F9" s="77"/>
      <c r="G9" s="224" t="s">
        <v>119</v>
      </c>
      <c r="H9" s="75"/>
      <c r="I9" s="77"/>
      <c r="J9" s="79">
        <v>70.55</v>
      </c>
      <c r="K9" s="225"/>
      <c r="L9" s="226" t="s">
        <v>187</v>
      </c>
      <c r="M9" s="227">
        <f t="shared" si="0"/>
        <v>0</v>
      </c>
      <c r="N9" s="228">
        <v>70.55</v>
      </c>
      <c r="O9" s="229">
        <f t="shared" si="1"/>
        <v>0</v>
      </c>
      <c r="P9">
        <f t="shared" si="2"/>
        <v>0</v>
      </c>
    </row>
    <row r="10" spans="1:16" ht="12.75">
      <c r="A10" s="223">
        <v>583</v>
      </c>
      <c r="B10" s="75" t="s">
        <v>187</v>
      </c>
      <c r="C10" s="76" t="s">
        <v>523</v>
      </c>
      <c r="D10" s="77" t="s">
        <v>525</v>
      </c>
      <c r="E10" s="78"/>
      <c r="F10" s="77"/>
      <c r="G10" s="224" t="s">
        <v>119</v>
      </c>
      <c r="H10" s="75"/>
      <c r="I10" s="77"/>
      <c r="J10" s="79">
        <v>82.96</v>
      </c>
      <c r="K10" s="225"/>
      <c r="L10" s="226" t="s">
        <v>187</v>
      </c>
      <c r="M10" s="227">
        <f t="shared" si="0"/>
        <v>0</v>
      </c>
      <c r="N10" s="228">
        <v>82.96</v>
      </c>
      <c r="O10" s="229">
        <f t="shared" si="1"/>
        <v>0</v>
      </c>
      <c r="P10">
        <f t="shared" si="2"/>
        <v>0</v>
      </c>
    </row>
    <row r="11" spans="1:16" ht="12.75">
      <c r="A11" s="223">
        <v>584</v>
      </c>
      <c r="B11" s="75" t="s">
        <v>187</v>
      </c>
      <c r="C11" s="76" t="s">
        <v>523</v>
      </c>
      <c r="D11" s="77" t="s">
        <v>524</v>
      </c>
      <c r="E11" s="78"/>
      <c r="F11" s="77"/>
      <c r="G11" s="224" t="s">
        <v>119</v>
      </c>
      <c r="H11" s="75"/>
      <c r="I11" s="77"/>
      <c r="J11" s="79">
        <v>102.6</v>
      </c>
      <c r="K11" s="225"/>
      <c r="L11" s="226" t="s">
        <v>187</v>
      </c>
      <c r="M11" s="227">
        <f t="shared" si="0"/>
        <v>0</v>
      </c>
      <c r="N11" s="228">
        <v>102.6</v>
      </c>
      <c r="O11" s="229">
        <f t="shared" si="1"/>
        <v>0</v>
      </c>
      <c r="P11">
        <f t="shared" si="2"/>
        <v>0</v>
      </c>
    </row>
    <row r="12" spans="1:16" ht="12.75">
      <c r="A12" s="223">
        <v>585</v>
      </c>
      <c r="B12" s="75" t="s">
        <v>187</v>
      </c>
      <c r="C12" s="76" t="s">
        <v>523</v>
      </c>
      <c r="D12" s="77" t="s">
        <v>526</v>
      </c>
      <c r="E12" s="78"/>
      <c r="F12" s="77"/>
      <c r="G12" s="224" t="s">
        <v>119</v>
      </c>
      <c r="H12" s="75"/>
      <c r="I12" s="77"/>
      <c r="J12" s="79">
        <v>71</v>
      </c>
      <c r="K12" s="225"/>
      <c r="L12" s="226" t="s">
        <v>187</v>
      </c>
      <c r="M12" s="227">
        <f t="shared" si="0"/>
        <v>0</v>
      </c>
      <c r="N12" s="228">
        <v>71</v>
      </c>
      <c r="O12" s="229">
        <f t="shared" si="1"/>
        <v>0</v>
      </c>
      <c r="P12">
        <f t="shared" si="2"/>
        <v>0</v>
      </c>
    </row>
    <row r="13" spans="1:16" ht="12.75">
      <c r="A13" s="223">
        <v>586</v>
      </c>
      <c r="B13" s="75" t="s">
        <v>187</v>
      </c>
      <c r="C13" s="76" t="s">
        <v>523</v>
      </c>
      <c r="D13" s="77" t="s">
        <v>524</v>
      </c>
      <c r="E13" s="78"/>
      <c r="F13" s="77"/>
      <c r="G13" s="224" t="s">
        <v>119</v>
      </c>
      <c r="H13" s="75"/>
      <c r="I13" s="77"/>
      <c r="J13" s="79">
        <v>194.63</v>
      </c>
      <c r="K13" s="225"/>
      <c r="L13" s="226" t="s">
        <v>187</v>
      </c>
      <c r="M13" s="227">
        <f t="shared" si="0"/>
        <v>0</v>
      </c>
      <c r="N13" s="228">
        <v>194.63</v>
      </c>
      <c r="O13" s="229">
        <f t="shared" si="1"/>
        <v>0</v>
      </c>
      <c r="P13">
        <f t="shared" si="2"/>
        <v>0</v>
      </c>
    </row>
    <row r="14" spans="1:16" ht="12.75">
      <c r="A14" s="223">
        <v>587</v>
      </c>
      <c r="B14" s="75" t="s">
        <v>187</v>
      </c>
      <c r="C14" s="76" t="s">
        <v>523</v>
      </c>
      <c r="D14" s="77" t="s">
        <v>524</v>
      </c>
      <c r="E14" s="78"/>
      <c r="F14" s="77"/>
      <c r="G14" s="224" t="s">
        <v>119</v>
      </c>
      <c r="H14" s="75"/>
      <c r="I14" s="77"/>
      <c r="J14" s="79">
        <v>154.36</v>
      </c>
      <c r="K14" s="225"/>
      <c r="L14" s="226" t="s">
        <v>187</v>
      </c>
      <c r="M14" s="227">
        <f t="shared" si="0"/>
        <v>0</v>
      </c>
      <c r="N14" s="228">
        <v>154.36</v>
      </c>
      <c r="O14" s="229">
        <f t="shared" si="1"/>
        <v>0</v>
      </c>
      <c r="P14">
        <f t="shared" si="2"/>
        <v>0</v>
      </c>
    </row>
    <row r="15" spans="1:16" ht="12.75">
      <c r="A15" s="223">
        <v>588</v>
      </c>
      <c r="B15" s="75" t="s">
        <v>187</v>
      </c>
      <c r="C15" s="76" t="s">
        <v>523</v>
      </c>
      <c r="D15" s="77" t="s">
        <v>524</v>
      </c>
      <c r="E15" s="78"/>
      <c r="F15" s="77"/>
      <c r="G15" s="224" t="s">
        <v>119</v>
      </c>
      <c r="H15" s="75"/>
      <c r="I15" s="77"/>
      <c r="J15" s="79">
        <v>176.55</v>
      </c>
      <c r="K15" s="225"/>
      <c r="L15" s="226" t="s">
        <v>187</v>
      </c>
      <c r="M15" s="227">
        <f t="shared" si="0"/>
        <v>0</v>
      </c>
      <c r="N15" s="228">
        <v>176.55</v>
      </c>
      <c r="O15" s="229">
        <f t="shared" si="1"/>
        <v>0</v>
      </c>
      <c r="P15">
        <f t="shared" si="2"/>
        <v>0</v>
      </c>
    </row>
    <row r="16" spans="1:16" ht="12.75">
      <c r="A16" s="223">
        <v>589</v>
      </c>
      <c r="B16" s="75" t="s">
        <v>187</v>
      </c>
      <c r="C16" s="76" t="s">
        <v>523</v>
      </c>
      <c r="D16" s="77" t="s">
        <v>527</v>
      </c>
      <c r="E16" s="78"/>
      <c r="F16" s="77"/>
      <c r="G16" s="224" t="s">
        <v>119</v>
      </c>
      <c r="H16" s="75"/>
      <c r="I16" s="77"/>
      <c r="J16" s="79">
        <v>56.44</v>
      </c>
      <c r="K16" s="225"/>
      <c r="L16" s="226" t="s">
        <v>187</v>
      </c>
      <c r="M16" s="227">
        <f t="shared" si="0"/>
        <v>0</v>
      </c>
      <c r="N16" s="228">
        <v>56.44</v>
      </c>
      <c r="O16" s="229">
        <f t="shared" si="1"/>
        <v>0</v>
      </c>
      <c r="P16">
        <f t="shared" si="2"/>
        <v>0</v>
      </c>
    </row>
    <row r="17" spans="1:16" ht="12.75">
      <c r="A17" s="223">
        <v>590</v>
      </c>
      <c r="B17" s="75" t="s">
        <v>187</v>
      </c>
      <c r="C17" s="76" t="s">
        <v>523</v>
      </c>
      <c r="D17" s="77" t="s">
        <v>528</v>
      </c>
      <c r="E17" s="78"/>
      <c r="F17" s="77"/>
      <c r="G17" s="224" t="s">
        <v>119</v>
      </c>
      <c r="H17" s="75"/>
      <c r="I17" s="77"/>
      <c r="J17" s="79">
        <v>33.66</v>
      </c>
      <c r="K17" s="225"/>
      <c r="L17" s="226" t="s">
        <v>187</v>
      </c>
      <c r="M17" s="227">
        <f t="shared" si="0"/>
        <v>0</v>
      </c>
      <c r="N17" s="228">
        <v>33.66</v>
      </c>
      <c r="O17" s="229">
        <f t="shared" si="1"/>
        <v>0</v>
      </c>
      <c r="P17">
        <f t="shared" si="2"/>
        <v>0</v>
      </c>
    </row>
    <row r="18" spans="1:16" ht="12.75">
      <c r="A18" s="223">
        <v>663</v>
      </c>
      <c r="B18" s="75" t="s">
        <v>150</v>
      </c>
      <c r="C18" s="76" t="s">
        <v>529</v>
      </c>
      <c r="D18" s="77" t="s">
        <v>530</v>
      </c>
      <c r="E18" s="78"/>
      <c r="F18" s="77"/>
      <c r="G18" s="224" t="s">
        <v>119</v>
      </c>
      <c r="H18" s="75"/>
      <c r="I18" s="77"/>
      <c r="J18" s="79">
        <v>4001.11</v>
      </c>
      <c r="K18" s="225"/>
      <c r="L18" s="226" t="s">
        <v>150</v>
      </c>
      <c r="M18" s="227">
        <f t="shared" si="0"/>
        <v>0</v>
      </c>
      <c r="N18" s="228">
        <v>4001.11</v>
      </c>
      <c r="O18" s="229">
        <f t="shared" si="1"/>
        <v>0</v>
      </c>
      <c r="P18">
        <f t="shared" si="2"/>
        <v>0</v>
      </c>
    </row>
    <row r="19" spans="1:16" ht="12.75">
      <c r="A19" s="223">
        <v>668</v>
      </c>
      <c r="B19" s="75" t="s">
        <v>150</v>
      </c>
      <c r="C19" s="76" t="s">
        <v>218</v>
      </c>
      <c r="D19" s="77" t="s">
        <v>531</v>
      </c>
      <c r="E19" s="78"/>
      <c r="F19" s="77"/>
      <c r="G19" s="224" t="s">
        <v>119</v>
      </c>
      <c r="H19" s="75"/>
      <c r="I19" s="77"/>
      <c r="J19" s="79">
        <v>1000</v>
      </c>
      <c r="K19" s="225"/>
      <c r="L19" s="226" t="s">
        <v>150</v>
      </c>
      <c r="M19" s="227">
        <f t="shared" si="0"/>
        <v>0</v>
      </c>
      <c r="N19" s="228">
        <v>1000</v>
      </c>
      <c r="O19" s="229">
        <f t="shared" si="1"/>
        <v>0</v>
      </c>
      <c r="P19">
        <f t="shared" si="2"/>
        <v>0</v>
      </c>
    </row>
    <row r="20" spans="1:16" ht="12.75">
      <c r="A20" s="223">
        <v>671</v>
      </c>
      <c r="B20" s="75" t="s">
        <v>305</v>
      </c>
      <c r="C20" s="76" t="s">
        <v>532</v>
      </c>
      <c r="D20" s="77" t="s">
        <v>533</v>
      </c>
      <c r="E20" s="78"/>
      <c r="F20" s="77"/>
      <c r="G20" s="224" t="s">
        <v>119</v>
      </c>
      <c r="H20" s="75"/>
      <c r="I20" s="77"/>
      <c r="J20" s="79">
        <v>1493.36</v>
      </c>
      <c r="K20" s="225"/>
      <c r="L20" s="226" t="s">
        <v>305</v>
      </c>
      <c r="M20" s="227">
        <f t="shared" si="0"/>
        <v>0</v>
      </c>
      <c r="N20" s="228">
        <v>1493.36</v>
      </c>
      <c r="O20" s="229">
        <f t="shared" si="1"/>
        <v>0</v>
      </c>
      <c r="P20">
        <f t="shared" si="2"/>
        <v>0</v>
      </c>
    </row>
    <row r="21" spans="1:16" ht="12.75">
      <c r="A21" s="223">
        <v>672</v>
      </c>
      <c r="B21" s="75" t="s">
        <v>305</v>
      </c>
      <c r="C21" s="76" t="s">
        <v>532</v>
      </c>
      <c r="D21" s="77" t="s">
        <v>534</v>
      </c>
      <c r="E21" s="78"/>
      <c r="F21" s="77"/>
      <c r="G21" s="224" t="s">
        <v>119</v>
      </c>
      <c r="H21" s="75"/>
      <c r="I21" s="77"/>
      <c r="J21" s="79">
        <v>1622.46</v>
      </c>
      <c r="K21" s="225"/>
      <c r="L21" s="226" t="s">
        <v>305</v>
      </c>
      <c r="M21" s="227">
        <f t="shared" si="0"/>
        <v>0</v>
      </c>
      <c r="N21" s="228">
        <v>1622.46</v>
      </c>
      <c r="O21" s="229">
        <f t="shared" si="1"/>
        <v>0</v>
      </c>
      <c r="P21">
        <f t="shared" si="2"/>
        <v>0</v>
      </c>
    </row>
    <row r="22" spans="1:16" ht="12.75">
      <c r="A22" s="223">
        <v>673</v>
      </c>
      <c r="B22" s="75" t="s">
        <v>305</v>
      </c>
      <c r="C22" s="76" t="s">
        <v>532</v>
      </c>
      <c r="D22" s="77" t="s">
        <v>535</v>
      </c>
      <c r="E22" s="78"/>
      <c r="F22" s="77"/>
      <c r="G22" s="224" t="s">
        <v>119</v>
      </c>
      <c r="H22" s="75"/>
      <c r="I22" s="77"/>
      <c r="J22" s="79">
        <v>1116.07</v>
      </c>
      <c r="K22" s="225"/>
      <c r="L22" s="226" t="s">
        <v>305</v>
      </c>
      <c r="M22" s="227">
        <f t="shared" si="0"/>
        <v>0</v>
      </c>
      <c r="N22" s="228">
        <v>1116.07</v>
      </c>
      <c r="O22" s="229">
        <f t="shared" si="1"/>
        <v>0</v>
      </c>
      <c r="P22">
        <f t="shared" si="2"/>
        <v>0</v>
      </c>
    </row>
    <row r="23" spans="1:16" ht="12.75">
      <c r="A23" s="223">
        <v>674</v>
      </c>
      <c r="B23" s="75" t="s">
        <v>305</v>
      </c>
      <c r="C23" s="76" t="s">
        <v>532</v>
      </c>
      <c r="D23" s="77" t="s">
        <v>536</v>
      </c>
      <c r="E23" s="78"/>
      <c r="F23" s="77"/>
      <c r="G23" s="224" t="s">
        <v>119</v>
      </c>
      <c r="H23" s="75"/>
      <c r="I23" s="77"/>
      <c r="J23" s="79">
        <v>963.82</v>
      </c>
      <c r="K23" s="225"/>
      <c r="L23" s="226" t="s">
        <v>305</v>
      </c>
      <c r="M23" s="227">
        <f t="shared" si="0"/>
        <v>0</v>
      </c>
      <c r="N23" s="228">
        <v>963.82</v>
      </c>
      <c r="O23" s="229">
        <f t="shared" si="1"/>
        <v>0</v>
      </c>
      <c r="P23">
        <f t="shared" si="2"/>
        <v>0</v>
      </c>
    </row>
    <row r="24" spans="1:16" ht="12.75">
      <c r="A24" s="223">
        <v>675</v>
      </c>
      <c r="B24" s="75" t="s">
        <v>305</v>
      </c>
      <c r="C24" s="76" t="s">
        <v>532</v>
      </c>
      <c r="D24" s="77" t="s">
        <v>537</v>
      </c>
      <c r="E24" s="78"/>
      <c r="F24" s="77"/>
      <c r="G24" s="224" t="s">
        <v>119</v>
      </c>
      <c r="H24" s="75"/>
      <c r="I24" s="77"/>
      <c r="J24" s="79">
        <v>642.86</v>
      </c>
      <c r="K24" s="225"/>
      <c r="L24" s="226" t="s">
        <v>305</v>
      </c>
      <c r="M24" s="227">
        <f t="shared" si="0"/>
        <v>0</v>
      </c>
      <c r="N24" s="228">
        <v>642.86</v>
      </c>
      <c r="O24" s="229">
        <f t="shared" si="1"/>
        <v>0</v>
      </c>
      <c r="P24">
        <f t="shared" si="2"/>
        <v>0</v>
      </c>
    </row>
    <row r="25" spans="1:16" ht="12.75">
      <c r="A25" s="223">
        <v>676</v>
      </c>
      <c r="B25" s="75" t="s">
        <v>305</v>
      </c>
      <c r="C25" s="76" t="s">
        <v>532</v>
      </c>
      <c r="D25" s="77" t="s">
        <v>538</v>
      </c>
      <c r="E25" s="78"/>
      <c r="F25" s="77"/>
      <c r="G25" s="224" t="s">
        <v>119</v>
      </c>
      <c r="H25" s="75"/>
      <c r="I25" s="77"/>
      <c r="J25" s="79">
        <v>2354.66</v>
      </c>
      <c r="K25" s="225"/>
      <c r="L25" s="226" t="s">
        <v>305</v>
      </c>
      <c r="M25" s="227">
        <f t="shared" si="0"/>
        <v>0</v>
      </c>
      <c r="N25" s="228">
        <v>2354.66</v>
      </c>
      <c r="O25" s="229">
        <f t="shared" si="1"/>
        <v>0</v>
      </c>
      <c r="P25">
        <f t="shared" si="2"/>
        <v>0</v>
      </c>
    </row>
    <row r="26" spans="1:16" ht="12.75">
      <c r="A26" s="223">
        <v>677</v>
      </c>
      <c r="B26" s="75" t="s">
        <v>305</v>
      </c>
      <c r="C26" s="76" t="s">
        <v>532</v>
      </c>
      <c r="D26" s="77" t="s">
        <v>539</v>
      </c>
      <c r="E26" s="78"/>
      <c r="F26" s="77"/>
      <c r="G26" s="224" t="s">
        <v>119</v>
      </c>
      <c r="H26" s="75"/>
      <c r="I26" s="77"/>
      <c r="J26" s="79">
        <v>2005.92</v>
      </c>
      <c r="K26" s="225"/>
      <c r="L26" s="226" t="s">
        <v>305</v>
      </c>
      <c r="M26" s="227">
        <f t="shared" si="0"/>
        <v>0</v>
      </c>
      <c r="N26" s="228">
        <v>2005.92</v>
      </c>
      <c r="O26" s="229">
        <f t="shared" si="1"/>
        <v>0</v>
      </c>
      <c r="P26">
        <f t="shared" si="2"/>
        <v>0</v>
      </c>
    </row>
    <row r="27" spans="1:16" ht="12.75">
      <c r="A27" s="223">
        <v>678</v>
      </c>
      <c r="B27" s="75" t="s">
        <v>305</v>
      </c>
      <c r="C27" s="76" t="s">
        <v>532</v>
      </c>
      <c r="D27" s="77" t="s">
        <v>540</v>
      </c>
      <c r="E27" s="78"/>
      <c r="F27" s="77"/>
      <c r="G27" s="224" t="s">
        <v>119</v>
      </c>
      <c r="H27" s="75"/>
      <c r="I27" s="77"/>
      <c r="J27" s="79">
        <v>1258.42</v>
      </c>
      <c r="K27" s="225"/>
      <c r="L27" s="226" t="s">
        <v>305</v>
      </c>
      <c r="M27" s="227">
        <f t="shared" si="0"/>
        <v>0</v>
      </c>
      <c r="N27" s="228">
        <v>1258.42</v>
      </c>
      <c r="O27" s="229">
        <f t="shared" si="1"/>
        <v>0</v>
      </c>
      <c r="P27">
        <f t="shared" si="2"/>
        <v>0</v>
      </c>
    </row>
    <row r="28" spans="1:16" ht="12.75">
      <c r="A28" s="223">
        <v>679</v>
      </c>
      <c r="B28" s="75" t="s">
        <v>305</v>
      </c>
      <c r="C28" s="76" t="s">
        <v>532</v>
      </c>
      <c r="D28" s="77" t="s">
        <v>541</v>
      </c>
      <c r="E28" s="78"/>
      <c r="F28" s="77"/>
      <c r="G28" s="224" t="s">
        <v>119</v>
      </c>
      <c r="H28" s="75"/>
      <c r="I28" s="77"/>
      <c r="J28" s="79">
        <v>13804</v>
      </c>
      <c r="K28" s="225"/>
      <c r="L28" s="226" t="s">
        <v>305</v>
      </c>
      <c r="M28" s="227">
        <f t="shared" si="0"/>
        <v>0</v>
      </c>
      <c r="N28" s="228">
        <v>13804</v>
      </c>
      <c r="O28" s="229">
        <f t="shared" si="1"/>
        <v>0</v>
      </c>
      <c r="P28">
        <f t="shared" si="2"/>
        <v>0</v>
      </c>
    </row>
    <row r="29" spans="1:16" ht="12.75">
      <c r="A29" s="223">
        <v>680</v>
      </c>
      <c r="B29" s="75" t="s">
        <v>305</v>
      </c>
      <c r="C29" s="76" t="s">
        <v>532</v>
      </c>
      <c r="D29" s="77" t="s">
        <v>542</v>
      </c>
      <c r="E29" s="78"/>
      <c r="F29" s="77"/>
      <c r="G29" s="224" t="s">
        <v>119</v>
      </c>
      <c r="H29" s="75"/>
      <c r="I29" s="77"/>
      <c r="J29" s="79">
        <v>2832.02</v>
      </c>
      <c r="K29" s="225"/>
      <c r="L29" s="226" t="s">
        <v>305</v>
      </c>
      <c r="M29" s="227">
        <f t="shared" si="0"/>
        <v>0</v>
      </c>
      <c r="N29" s="228">
        <v>2832.02</v>
      </c>
      <c r="O29" s="229">
        <f t="shared" si="1"/>
        <v>0</v>
      </c>
      <c r="P29">
        <f t="shared" si="2"/>
        <v>0</v>
      </c>
    </row>
    <row r="30" spans="1:16" ht="12.75">
      <c r="A30" s="223">
        <v>681</v>
      </c>
      <c r="B30" s="75" t="s">
        <v>305</v>
      </c>
      <c r="C30" s="76" t="s">
        <v>532</v>
      </c>
      <c r="D30" s="77" t="s">
        <v>543</v>
      </c>
      <c r="E30" s="78"/>
      <c r="F30" s="77"/>
      <c r="G30" s="224" t="s">
        <v>119</v>
      </c>
      <c r="H30" s="75"/>
      <c r="I30" s="77"/>
      <c r="J30" s="79">
        <v>1225</v>
      </c>
      <c r="K30" s="225"/>
      <c r="L30" s="226" t="s">
        <v>305</v>
      </c>
      <c r="M30" s="227">
        <f t="shared" si="0"/>
        <v>0</v>
      </c>
      <c r="N30" s="228">
        <v>1225</v>
      </c>
      <c r="O30" s="229">
        <f t="shared" si="1"/>
        <v>0</v>
      </c>
      <c r="P30">
        <f t="shared" si="2"/>
        <v>0</v>
      </c>
    </row>
    <row r="31" spans="1:16" ht="12.75">
      <c r="A31" s="223">
        <v>688</v>
      </c>
      <c r="B31" s="75" t="s">
        <v>172</v>
      </c>
      <c r="C31" s="76" t="s">
        <v>544</v>
      </c>
      <c r="D31" s="77" t="s">
        <v>545</v>
      </c>
      <c r="E31" s="78"/>
      <c r="F31" s="77"/>
      <c r="G31" s="224" t="s">
        <v>119</v>
      </c>
      <c r="H31" s="75"/>
      <c r="I31" s="77"/>
      <c r="J31" s="79">
        <v>829.69</v>
      </c>
      <c r="K31" s="225"/>
      <c r="L31" s="226" t="s">
        <v>172</v>
      </c>
      <c r="M31" s="227">
        <f t="shared" si="0"/>
        <v>0</v>
      </c>
      <c r="N31" s="228">
        <v>829.69</v>
      </c>
      <c r="O31" s="229">
        <f t="shared" si="1"/>
        <v>0</v>
      </c>
      <c r="P31">
        <f t="shared" si="2"/>
        <v>0</v>
      </c>
    </row>
    <row r="32" spans="1:16" ht="12.75">
      <c r="A32" s="223">
        <v>706</v>
      </c>
      <c r="B32" s="75" t="s">
        <v>172</v>
      </c>
      <c r="C32" s="76" t="s">
        <v>523</v>
      </c>
      <c r="D32" s="77" t="s">
        <v>546</v>
      </c>
      <c r="E32" s="78"/>
      <c r="F32" s="77"/>
      <c r="G32" s="224" t="s">
        <v>119</v>
      </c>
      <c r="H32" s="75"/>
      <c r="I32" s="77"/>
      <c r="J32" s="79">
        <v>70.55</v>
      </c>
      <c r="K32" s="225"/>
      <c r="L32" s="226" t="s">
        <v>172</v>
      </c>
      <c r="M32" s="227">
        <f t="shared" si="0"/>
        <v>0</v>
      </c>
      <c r="N32" s="228">
        <v>70.55</v>
      </c>
      <c r="O32" s="229">
        <f t="shared" si="1"/>
        <v>0</v>
      </c>
      <c r="P32">
        <f t="shared" si="2"/>
        <v>0</v>
      </c>
    </row>
    <row r="33" spans="1:16" ht="12.75">
      <c r="A33" s="223">
        <v>707</v>
      </c>
      <c r="B33" s="75" t="s">
        <v>172</v>
      </c>
      <c r="C33" s="76" t="s">
        <v>523</v>
      </c>
      <c r="D33" s="77" t="s">
        <v>546</v>
      </c>
      <c r="E33" s="78"/>
      <c r="F33" s="77"/>
      <c r="G33" s="224" t="s">
        <v>119</v>
      </c>
      <c r="H33" s="75"/>
      <c r="I33" s="77"/>
      <c r="J33" s="79">
        <v>102.6</v>
      </c>
      <c r="K33" s="225"/>
      <c r="L33" s="226" t="s">
        <v>172</v>
      </c>
      <c r="M33" s="227">
        <f t="shared" si="0"/>
        <v>0</v>
      </c>
      <c r="N33" s="228">
        <v>102.6</v>
      </c>
      <c r="O33" s="229">
        <f t="shared" si="1"/>
        <v>0</v>
      </c>
      <c r="P33">
        <f t="shared" si="2"/>
        <v>0</v>
      </c>
    </row>
    <row r="34" spans="1:16" ht="12.75">
      <c r="A34" s="223">
        <v>708</v>
      </c>
      <c r="B34" s="75" t="s">
        <v>172</v>
      </c>
      <c r="C34" s="76" t="s">
        <v>523</v>
      </c>
      <c r="D34" s="77" t="s">
        <v>526</v>
      </c>
      <c r="E34" s="78"/>
      <c r="F34" s="77"/>
      <c r="G34" s="224" t="s">
        <v>119</v>
      </c>
      <c r="H34" s="75"/>
      <c r="I34" s="77"/>
      <c r="J34" s="79">
        <v>71</v>
      </c>
      <c r="K34" s="225"/>
      <c r="L34" s="226" t="s">
        <v>172</v>
      </c>
      <c r="M34" s="227">
        <f t="shared" si="0"/>
        <v>0</v>
      </c>
      <c r="N34" s="228">
        <v>71</v>
      </c>
      <c r="O34" s="229">
        <f t="shared" si="1"/>
        <v>0</v>
      </c>
      <c r="P34">
        <f t="shared" si="2"/>
        <v>0</v>
      </c>
    </row>
    <row r="35" spans="1:16" ht="12.75">
      <c r="A35" s="223">
        <v>709</v>
      </c>
      <c r="B35" s="75" t="s">
        <v>172</v>
      </c>
      <c r="C35" s="76" t="s">
        <v>523</v>
      </c>
      <c r="D35" s="77" t="s">
        <v>546</v>
      </c>
      <c r="E35" s="78"/>
      <c r="F35" s="77"/>
      <c r="G35" s="224" t="s">
        <v>119</v>
      </c>
      <c r="H35" s="75"/>
      <c r="I35" s="77"/>
      <c r="J35" s="79">
        <v>194.63</v>
      </c>
      <c r="K35" s="225"/>
      <c r="L35" s="226" t="s">
        <v>172</v>
      </c>
      <c r="M35" s="227">
        <f t="shared" si="0"/>
        <v>0</v>
      </c>
      <c r="N35" s="228">
        <v>194.63</v>
      </c>
      <c r="O35" s="229">
        <f t="shared" si="1"/>
        <v>0</v>
      </c>
      <c r="P35">
        <f t="shared" si="2"/>
        <v>0</v>
      </c>
    </row>
    <row r="36" spans="1:16" ht="12.75">
      <c r="A36" s="223">
        <v>710</v>
      </c>
      <c r="B36" s="75" t="s">
        <v>172</v>
      </c>
      <c r="C36" s="76" t="s">
        <v>523</v>
      </c>
      <c r="D36" s="77" t="s">
        <v>546</v>
      </c>
      <c r="E36" s="78"/>
      <c r="F36" s="77"/>
      <c r="G36" s="224" t="s">
        <v>119</v>
      </c>
      <c r="H36" s="75"/>
      <c r="I36" s="77"/>
      <c r="J36" s="79">
        <v>154.36</v>
      </c>
      <c r="K36" s="225"/>
      <c r="L36" s="226" t="s">
        <v>172</v>
      </c>
      <c r="M36" s="227">
        <f t="shared" si="0"/>
        <v>0</v>
      </c>
      <c r="N36" s="228">
        <v>154.36</v>
      </c>
      <c r="O36" s="229">
        <f t="shared" si="1"/>
        <v>0</v>
      </c>
      <c r="P36">
        <f t="shared" si="2"/>
        <v>0</v>
      </c>
    </row>
    <row r="37" spans="1:16" ht="12.75">
      <c r="A37" s="223">
        <v>711</v>
      </c>
      <c r="B37" s="75" t="s">
        <v>172</v>
      </c>
      <c r="C37" s="76" t="s">
        <v>523</v>
      </c>
      <c r="D37" s="77" t="s">
        <v>546</v>
      </c>
      <c r="E37" s="78"/>
      <c r="F37" s="77"/>
      <c r="G37" s="224" t="s">
        <v>119</v>
      </c>
      <c r="H37" s="75"/>
      <c r="I37" s="77"/>
      <c r="J37" s="79">
        <v>176.55</v>
      </c>
      <c r="K37" s="225"/>
      <c r="L37" s="226" t="s">
        <v>172</v>
      </c>
      <c r="M37" s="227">
        <f t="shared" si="0"/>
        <v>0</v>
      </c>
      <c r="N37" s="228">
        <v>176.55</v>
      </c>
      <c r="O37" s="229">
        <f t="shared" si="1"/>
        <v>0</v>
      </c>
      <c r="P37">
        <f t="shared" si="2"/>
        <v>0</v>
      </c>
    </row>
    <row r="38" spans="1:16" ht="12.75">
      <c r="A38" s="223">
        <v>712</v>
      </c>
      <c r="B38" s="75" t="s">
        <v>172</v>
      </c>
      <c r="C38" s="76" t="s">
        <v>523</v>
      </c>
      <c r="D38" s="77" t="s">
        <v>547</v>
      </c>
      <c r="E38" s="78"/>
      <c r="F38" s="77"/>
      <c r="G38" s="224" t="s">
        <v>119</v>
      </c>
      <c r="H38" s="75"/>
      <c r="I38" s="77"/>
      <c r="J38" s="79">
        <v>163.98</v>
      </c>
      <c r="K38" s="225"/>
      <c r="L38" s="226" t="s">
        <v>172</v>
      </c>
      <c r="M38" s="227">
        <f t="shared" si="0"/>
        <v>0</v>
      </c>
      <c r="N38" s="228">
        <v>163.98</v>
      </c>
      <c r="O38" s="229">
        <f t="shared" si="1"/>
        <v>0</v>
      </c>
      <c r="P38">
        <f t="shared" si="2"/>
        <v>0</v>
      </c>
    </row>
    <row r="39" spans="1:16" ht="12.75">
      <c r="A39" s="223">
        <v>735</v>
      </c>
      <c r="B39" s="75" t="s">
        <v>312</v>
      </c>
      <c r="C39" s="76" t="s">
        <v>548</v>
      </c>
      <c r="D39" s="77" t="s">
        <v>549</v>
      </c>
      <c r="E39" s="78"/>
      <c r="F39" s="77"/>
      <c r="G39" s="224" t="s">
        <v>119</v>
      </c>
      <c r="H39" s="75"/>
      <c r="I39" s="77"/>
      <c r="J39" s="79">
        <v>8272</v>
      </c>
      <c r="K39" s="225"/>
      <c r="L39" s="226" t="s">
        <v>312</v>
      </c>
      <c r="M39" s="227">
        <f t="shared" si="0"/>
        <v>0</v>
      </c>
      <c r="N39" s="228">
        <v>8272</v>
      </c>
      <c r="O39" s="229">
        <f t="shared" si="1"/>
        <v>0</v>
      </c>
      <c r="P39">
        <f t="shared" si="2"/>
        <v>0</v>
      </c>
    </row>
    <row r="40" spans="1:16" ht="12.75">
      <c r="A40" s="223">
        <v>736</v>
      </c>
      <c r="B40" s="75" t="s">
        <v>312</v>
      </c>
      <c r="C40" s="76" t="s">
        <v>532</v>
      </c>
      <c r="D40" s="77" t="s">
        <v>550</v>
      </c>
      <c r="E40" s="78"/>
      <c r="F40" s="77"/>
      <c r="G40" s="224" t="s">
        <v>119</v>
      </c>
      <c r="H40" s="75"/>
      <c r="I40" s="77"/>
      <c r="J40" s="79">
        <v>840</v>
      </c>
      <c r="K40" s="225"/>
      <c r="L40" s="226" t="s">
        <v>312</v>
      </c>
      <c r="M40" s="227">
        <f aca="true" t="shared" si="3" ref="M40:M71">IF(K40&lt;&gt;"",L40-K40,0)</f>
        <v>0</v>
      </c>
      <c r="N40" s="228">
        <v>840</v>
      </c>
      <c r="O40" s="229">
        <f aca="true" t="shared" si="4" ref="O40:O71">IF(K40&lt;&gt;"",N40*M40,0)</f>
        <v>0</v>
      </c>
      <c r="P40">
        <f aca="true" t="shared" si="5" ref="P40:P70">IF(K40&lt;&gt;"",N40,0)</f>
        <v>0</v>
      </c>
    </row>
    <row r="41" spans="1:16" ht="12.75">
      <c r="A41" s="223">
        <v>740</v>
      </c>
      <c r="B41" s="75" t="s">
        <v>312</v>
      </c>
      <c r="C41" s="76" t="s">
        <v>551</v>
      </c>
      <c r="D41" s="77" t="s">
        <v>552</v>
      </c>
      <c r="E41" s="78"/>
      <c r="F41" s="77"/>
      <c r="G41" s="224" t="s">
        <v>119</v>
      </c>
      <c r="H41" s="75"/>
      <c r="I41" s="77"/>
      <c r="J41" s="79">
        <v>350</v>
      </c>
      <c r="K41" s="225"/>
      <c r="L41" s="226" t="s">
        <v>312</v>
      </c>
      <c r="M41" s="227">
        <f t="shared" si="3"/>
        <v>0</v>
      </c>
      <c r="N41" s="228">
        <v>350</v>
      </c>
      <c r="O41" s="229">
        <f t="shared" si="4"/>
        <v>0</v>
      </c>
      <c r="P41">
        <f t="shared" si="5"/>
        <v>0</v>
      </c>
    </row>
    <row r="42" spans="1:16" ht="12.75">
      <c r="A42" s="223">
        <v>741</v>
      </c>
      <c r="B42" s="75" t="s">
        <v>312</v>
      </c>
      <c r="C42" s="76" t="s">
        <v>553</v>
      </c>
      <c r="D42" s="77" t="s">
        <v>554</v>
      </c>
      <c r="E42" s="78"/>
      <c r="F42" s="77"/>
      <c r="G42" s="224" t="s">
        <v>119</v>
      </c>
      <c r="H42" s="75"/>
      <c r="I42" s="77"/>
      <c r="J42" s="79">
        <v>11400</v>
      </c>
      <c r="K42" s="225"/>
      <c r="L42" s="226" t="s">
        <v>312</v>
      </c>
      <c r="M42" s="227">
        <f t="shared" si="3"/>
        <v>0</v>
      </c>
      <c r="N42" s="228">
        <v>11400</v>
      </c>
      <c r="O42" s="229">
        <f t="shared" si="4"/>
        <v>0</v>
      </c>
      <c r="P42">
        <f t="shared" si="5"/>
        <v>0</v>
      </c>
    </row>
    <row r="43" spans="1:16" ht="12.75">
      <c r="A43" s="223">
        <v>748</v>
      </c>
      <c r="B43" s="75" t="s">
        <v>374</v>
      </c>
      <c r="C43" s="76" t="s">
        <v>555</v>
      </c>
      <c r="D43" s="77" t="s">
        <v>556</v>
      </c>
      <c r="E43" s="78"/>
      <c r="F43" s="77"/>
      <c r="G43" s="224" t="s">
        <v>119</v>
      </c>
      <c r="H43" s="75"/>
      <c r="I43" s="77"/>
      <c r="J43" s="79">
        <v>3885</v>
      </c>
      <c r="K43" s="225"/>
      <c r="L43" s="226" t="s">
        <v>374</v>
      </c>
      <c r="M43" s="227">
        <f t="shared" si="3"/>
        <v>0</v>
      </c>
      <c r="N43" s="228">
        <v>3885</v>
      </c>
      <c r="O43" s="229">
        <f t="shared" si="4"/>
        <v>0</v>
      </c>
      <c r="P43">
        <f t="shared" si="5"/>
        <v>0</v>
      </c>
    </row>
    <row r="44" spans="1:16" ht="12.75">
      <c r="A44" s="223">
        <v>758</v>
      </c>
      <c r="B44" s="75" t="s">
        <v>390</v>
      </c>
      <c r="C44" s="76" t="s">
        <v>548</v>
      </c>
      <c r="D44" s="77" t="s">
        <v>557</v>
      </c>
      <c r="E44" s="78"/>
      <c r="F44" s="77"/>
      <c r="G44" s="224" t="s">
        <v>119</v>
      </c>
      <c r="H44" s="75"/>
      <c r="I44" s="77"/>
      <c r="J44" s="79">
        <v>8272</v>
      </c>
      <c r="K44" s="225"/>
      <c r="L44" s="226" t="s">
        <v>390</v>
      </c>
      <c r="M44" s="227">
        <f t="shared" si="3"/>
        <v>0</v>
      </c>
      <c r="N44" s="228">
        <v>8272</v>
      </c>
      <c r="O44" s="229">
        <f t="shared" si="4"/>
        <v>0</v>
      </c>
      <c r="P44">
        <f t="shared" si="5"/>
        <v>0</v>
      </c>
    </row>
    <row r="45" spans="1:16" ht="12.75">
      <c r="A45" s="223">
        <v>767</v>
      </c>
      <c r="B45" s="75" t="s">
        <v>288</v>
      </c>
      <c r="C45" s="76" t="s">
        <v>544</v>
      </c>
      <c r="D45" s="77" t="s">
        <v>558</v>
      </c>
      <c r="E45" s="78"/>
      <c r="F45" s="77"/>
      <c r="G45" s="224" t="s">
        <v>119</v>
      </c>
      <c r="H45" s="75"/>
      <c r="I45" s="77"/>
      <c r="J45" s="79">
        <v>829.69</v>
      </c>
      <c r="K45" s="225"/>
      <c r="L45" s="226" t="s">
        <v>288</v>
      </c>
      <c r="M45" s="227">
        <f t="shared" si="3"/>
        <v>0</v>
      </c>
      <c r="N45" s="228">
        <v>829.69</v>
      </c>
      <c r="O45" s="229">
        <f t="shared" si="4"/>
        <v>0</v>
      </c>
      <c r="P45">
        <f t="shared" si="5"/>
        <v>0</v>
      </c>
    </row>
    <row r="46" spans="1:16" ht="12.75">
      <c r="A46" s="223">
        <v>787</v>
      </c>
      <c r="B46" s="75" t="s">
        <v>288</v>
      </c>
      <c r="C46" s="76" t="s">
        <v>523</v>
      </c>
      <c r="D46" s="77" t="s">
        <v>559</v>
      </c>
      <c r="E46" s="78"/>
      <c r="F46" s="77"/>
      <c r="G46" s="224" t="s">
        <v>119</v>
      </c>
      <c r="H46" s="75"/>
      <c r="I46" s="77"/>
      <c r="J46" s="79">
        <v>70.55</v>
      </c>
      <c r="K46" s="225"/>
      <c r="L46" s="226" t="s">
        <v>288</v>
      </c>
      <c r="M46" s="227">
        <f t="shared" si="3"/>
        <v>0</v>
      </c>
      <c r="N46" s="228">
        <v>70.55</v>
      </c>
      <c r="O46" s="229">
        <f t="shared" si="4"/>
        <v>0</v>
      </c>
      <c r="P46">
        <f t="shared" si="5"/>
        <v>0</v>
      </c>
    </row>
    <row r="47" spans="1:16" ht="12.75">
      <c r="A47" s="223">
        <v>788</v>
      </c>
      <c r="B47" s="75" t="s">
        <v>288</v>
      </c>
      <c r="C47" s="76" t="s">
        <v>523</v>
      </c>
      <c r="D47" s="77" t="s">
        <v>559</v>
      </c>
      <c r="E47" s="78"/>
      <c r="F47" s="77"/>
      <c r="G47" s="224" t="s">
        <v>119</v>
      </c>
      <c r="H47" s="75"/>
      <c r="I47" s="77"/>
      <c r="J47" s="79">
        <v>102.6</v>
      </c>
      <c r="K47" s="225"/>
      <c r="L47" s="226" t="s">
        <v>288</v>
      </c>
      <c r="M47" s="227">
        <f t="shared" si="3"/>
        <v>0</v>
      </c>
      <c r="N47" s="228">
        <v>102.6</v>
      </c>
      <c r="O47" s="229">
        <f t="shared" si="4"/>
        <v>0</v>
      </c>
      <c r="P47">
        <f t="shared" si="5"/>
        <v>0</v>
      </c>
    </row>
    <row r="48" spans="1:16" ht="12.75">
      <c r="A48" s="223">
        <v>789</v>
      </c>
      <c r="B48" s="75" t="s">
        <v>288</v>
      </c>
      <c r="C48" s="76" t="s">
        <v>523</v>
      </c>
      <c r="D48" s="77" t="s">
        <v>526</v>
      </c>
      <c r="E48" s="78"/>
      <c r="F48" s="77"/>
      <c r="G48" s="224" t="s">
        <v>119</v>
      </c>
      <c r="H48" s="75"/>
      <c r="I48" s="77"/>
      <c r="J48" s="79">
        <v>71</v>
      </c>
      <c r="K48" s="225"/>
      <c r="L48" s="226" t="s">
        <v>288</v>
      </c>
      <c r="M48" s="227">
        <f t="shared" si="3"/>
        <v>0</v>
      </c>
      <c r="N48" s="228">
        <v>71</v>
      </c>
      <c r="O48" s="229">
        <f t="shared" si="4"/>
        <v>0</v>
      </c>
      <c r="P48">
        <f t="shared" si="5"/>
        <v>0</v>
      </c>
    </row>
    <row r="49" spans="1:16" ht="12.75">
      <c r="A49" s="223">
        <v>790</v>
      </c>
      <c r="B49" s="75" t="s">
        <v>288</v>
      </c>
      <c r="C49" s="76" t="s">
        <v>523</v>
      </c>
      <c r="D49" s="77" t="s">
        <v>559</v>
      </c>
      <c r="E49" s="78"/>
      <c r="F49" s="77"/>
      <c r="G49" s="224" t="s">
        <v>119</v>
      </c>
      <c r="H49" s="75"/>
      <c r="I49" s="77"/>
      <c r="J49" s="79">
        <v>194.63</v>
      </c>
      <c r="K49" s="225"/>
      <c r="L49" s="226" t="s">
        <v>288</v>
      </c>
      <c r="M49" s="227">
        <f t="shared" si="3"/>
        <v>0</v>
      </c>
      <c r="N49" s="228">
        <v>194.63</v>
      </c>
      <c r="O49" s="229">
        <f t="shared" si="4"/>
        <v>0</v>
      </c>
      <c r="P49">
        <f t="shared" si="5"/>
        <v>0</v>
      </c>
    </row>
    <row r="50" spans="1:16" ht="12.75">
      <c r="A50" s="223">
        <v>791</v>
      </c>
      <c r="B50" s="75" t="s">
        <v>288</v>
      </c>
      <c r="C50" s="76" t="s">
        <v>523</v>
      </c>
      <c r="D50" s="77" t="s">
        <v>559</v>
      </c>
      <c r="E50" s="78"/>
      <c r="F50" s="77"/>
      <c r="G50" s="224" t="s">
        <v>119</v>
      </c>
      <c r="H50" s="75"/>
      <c r="I50" s="77"/>
      <c r="J50" s="79">
        <v>154.36</v>
      </c>
      <c r="K50" s="225"/>
      <c r="L50" s="226" t="s">
        <v>288</v>
      </c>
      <c r="M50" s="227">
        <f t="shared" si="3"/>
        <v>0</v>
      </c>
      <c r="N50" s="228">
        <v>154.36</v>
      </c>
      <c r="O50" s="229">
        <f t="shared" si="4"/>
        <v>0</v>
      </c>
      <c r="P50">
        <f t="shared" si="5"/>
        <v>0</v>
      </c>
    </row>
    <row r="51" spans="1:16" ht="12.75">
      <c r="A51" s="223">
        <v>792</v>
      </c>
      <c r="B51" s="75" t="s">
        <v>288</v>
      </c>
      <c r="C51" s="76" t="s">
        <v>523</v>
      </c>
      <c r="D51" s="77" t="s">
        <v>559</v>
      </c>
      <c r="E51" s="78"/>
      <c r="F51" s="77"/>
      <c r="G51" s="224" t="s">
        <v>119</v>
      </c>
      <c r="H51" s="75"/>
      <c r="I51" s="77"/>
      <c r="J51" s="79">
        <v>176.55</v>
      </c>
      <c r="K51" s="225"/>
      <c r="L51" s="226" t="s">
        <v>288</v>
      </c>
      <c r="M51" s="227">
        <f t="shared" si="3"/>
        <v>0</v>
      </c>
      <c r="N51" s="228">
        <v>176.55</v>
      </c>
      <c r="O51" s="229">
        <f t="shared" si="4"/>
        <v>0</v>
      </c>
      <c r="P51">
        <f t="shared" si="5"/>
        <v>0</v>
      </c>
    </row>
    <row r="52" spans="1:16" ht="12.75">
      <c r="A52" s="223">
        <v>793</v>
      </c>
      <c r="B52" s="75" t="s">
        <v>288</v>
      </c>
      <c r="C52" s="76" t="s">
        <v>523</v>
      </c>
      <c r="D52" s="77" t="s">
        <v>560</v>
      </c>
      <c r="E52" s="78"/>
      <c r="F52" s="77"/>
      <c r="G52" s="224" t="s">
        <v>119</v>
      </c>
      <c r="H52" s="75"/>
      <c r="I52" s="77"/>
      <c r="J52" s="79">
        <v>156.33</v>
      </c>
      <c r="K52" s="225"/>
      <c r="L52" s="226" t="s">
        <v>288</v>
      </c>
      <c r="M52" s="227">
        <f t="shared" si="3"/>
        <v>0</v>
      </c>
      <c r="N52" s="228">
        <v>156.33</v>
      </c>
      <c r="O52" s="229">
        <f t="shared" si="4"/>
        <v>0</v>
      </c>
      <c r="P52">
        <f t="shared" si="5"/>
        <v>0</v>
      </c>
    </row>
    <row r="53" spans="1:16" ht="12.75">
      <c r="A53" s="223">
        <v>842</v>
      </c>
      <c r="B53" s="75" t="s">
        <v>136</v>
      </c>
      <c r="C53" s="76" t="s">
        <v>561</v>
      </c>
      <c r="D53" s="77" t="s">
        <v>562</v>
      </c>
      <c r="E53" s="78"/>
      <c r="F53" s="77"/>
      <c r="G53" s="224" t="s">
        <v>119</v>
      </c>
      <c r="H53" s="75"/>
      <c r="I53" s="77"/>
      <c r="J53" s="79">
        <v>1000</v>
      </c>
      <c r="K53" s="225"/>
      <c r="L53" s="226" t="s">
        <v>136</v>
      </c>
      <c r="M53" s="227">
        <f t="shared" si="3"/>
        <v>0</v>
      </c>
      <c r="N53" s="228">
        <v>1000</v>
      </c>
      <c r="O53" s="229">
        <f t="shared" si="4"/>
        <v>0</v>
      </c>
      <c r="P53">
        <f t="shared" si="5"/>
        <v>0</v>
      </c>
    </row>
    <row r="54" spans="1:16" ht="12.75">
      <c r="A54" s="223">
        <v>849</v>
      </c>
      <c r="B54" s="75" t="s">
        <v>479</v>
      </c>
      <c r="C54" s="76" t="s">
        <v>563</v>
      </c>
      <c r="D54" s="77" t="s">
        <v>564</v>
      </c>
      <c r="E54" s="78"/>
      <c r="F54" s="77"/>
      <c r="G54" s="224" t="s">
        <v>119</v>
      </c>
      <c r="H54" s="75"/>
      <c r="I54" s="77"/>
      <c r="J54" s="79">
        <v>1000</v>
      </c>
      <c r="K54" s="225"/>
      <c r="L54" s="226" t="s">
        <v>479</v>
      </c>
      <c r="M54" s="227">
        <f t="shared" si="3"/>
        <v>0</v>
      </c>
      <c r="N54" s="228">
        <v>1000</v>
      </c>
      <c r="O54" s="229">
        <f t="shared" si="4"/>
        <v>0</v>
      </c>
      <c r="P54">
        <f t="shared" si="5"/>
        <v>0</v>
      </c>
    </row>
    <row r="55" spans="1:16" ht="12.75">
      <c r="A55" s="223">
        <v>850</v>
      </c>
      <c r="B55" s="75" t="s">
        <v>479</v>
      </c>
      <c r="C55" s="76" t="s">
        <v>563</v>
      </c>
      <c r="D55" s="77" t="s">
        <v>565</v>
      </c>
      <c r="E55" s="78"/>
      <c r="F55" s="77"/>
      <c r="G55" s="224" t="s">
        <v>119</v>
      </c>
      <c r="H55" s="75"/>
      <c r="I55" s="77"/>
      <c r="J55" s="79">
        <v>2331.06</v>
      </c>
      <c r="K55" s="225"/>
      <c r="L55" s="226" t="s">
        <v>479</v>
      </c>
      <c r="M55" s="227">
        <f t="shared" si="3"/>
        <v>0</v>
      </c>
      <c r="N55" s="228">
        <v>2331.06</v>
      </c>
      <c r="O55" s="229">
        <f t="shared" si="4"/>
        <v>0</v>
      </c>
      <c r="P55">
        <f t="shared" si="5"/>
        <v>0</v>
      </c>
    </row>
    <row r="56" spans="1:16" ht="12.75">
      <c r="A56" s="223">
        <v>853</v>
      </c>
      <c r="B56" s="75" t="s">
        <v>483</v>
      </c>
      <c r="C56" s="76" t="s">
        <v>563</v>
      </c>
      <c r="D56" s="77" t="s">
        <v>565</v>
      </c>
      <c r="E56" s="78"/>
      <c r="F56" s="77"/>
      <c r="G56" s="224" t="s">
        <v>119</v>
      </c>
      <c r="H56" s="75"/>
      <c r="I56" s="77"/>
      <c r="J56" s="79">
        <v>168.94</v>
      </c>
      <c r="K56" s="225"/>
      <c r="L56" s="226" t="s">
        <v>483</v>
      </c>
      <c r="M56" s="227">
        <f t="shared" si="3"/>
        <v>0</v>
      </c>
      <c r="N56" s="228">
        <v>168.94</v>
      </c>
      <c r="O56" s="229">
        <f t="shared" si="4"/>
        <v>0</v>
      </c>
      <c r="P56">
        <f t="shared" si="5"/>
        <v>0</v>
      </c>
    </row>
    <row r="57" spans="1:16" ht="12.75">
      <c r="A57" s="223">
        <v>857</v>
      </c>
      <c r="B57" s="75" t="s">
        <v>162</v>
      </c>
      <c r="C57" s="76" t="s">
        <v>218</v>
      </c>
      <c r="D57" s="77" t="s">
        <v>531</v>
      </c>
      <c r="E57" s="78"/>
      <c r="F57" s="77"/>
      <c r="G57" s="224" t="s">
        <v>119</v>
      </c>
      <c r="H57" s="75"/>
      <c r="I57" s="77"/>
      <c r="J57" s="79">
        <v>600</v>
      </c>
      <c r="K57" s="225"/>
      <c r="L57" s="226" t="s">
        <v>162</v>
      </c>
      <c r="M57" s="227">
        <f t="shared" si="3"/>
        <v>0</v>
      </c>
      <c r="N57" s="228">
        <v>600</v>
      </c>
      <c r="O57" s="229">
        <f t="shared" si="4"/>
        <v>0</v>
      </c>
      <c r="P57">
        <f t="shared" si="5"/>
        <v>0</v>
      </c>
    </row>
    <row r="58" spans="1:16" ht="12.75">
      <c r="A58" s="223">
        <v>858</v>
      </c>
      <c r="B58" s="75" t="s">
        <v>162</v>
      </c>
      <c r="C58" s="76" t="s">
        <v>218</v>
      </c>
      <c r="D58" s="77" t="s">
        <v>566</v>
      </c>
      <c r="E58" s="78"/>
      <c r="F58" s="77"/>
      <c r="G58" s="224" t="s">
        <v>119</v>
      </c>
      <c r="H58" s="75"/>
      <c r="I58" s="77"/>
      <c r="J58" s="79">
        <v>4000</v>
      </c>
      <c r="K58" s="225"/>
      <c r="L58" s="226" t="s">
        <v>162</v>
      </c>
      <c r="M58" s="227">
        <f t="shared" si="3"/>
        <v>0</v>
      </c>
      <c r="N58" s="228">
        <v>4000</v>
      </c>
      <c r="O58" s="229">
        <f t="shared" si="4"/>
        <v>0</v>
      </c>
      <c r="P58">
        <f t="shared" si="5"/>
        <v>0</v>
      </c>
    </row>
    <row r="59" spans="1:16" ht="12.75">
      <c r="A59" s="223">
        <v>889</v>
      </c>
      <c r="B59" s="75" t="s">
        <v>463</v>
      </c>
      <c r="C59" s="76" t="s">
        <v>567</v>
      </c>
      <c r="D59" s="77" t="s">
        <v>568</v>
      </c>
      <c r="E59" s="78"/>
      <c r="F59" s="77"/>
      <c r="G59" s="224" t="s">
        <v>119</v>
      </c>
      <c r="H59" s="75"/>
      <c r="I59" s="77"/>
      <c r="J59" s="79">
        <v>1.46</v>
      </c>
      <c r="K59" s="225"/>
      <c r="L59" s="226" t="s">
        <v>463</v>
      </c>
      <c r="M59" s="227">
        <f t="shared" si="3"/>
        <v>0</v>
      </c>
      <c r="N59" s="228">
        <v>1.46</v>
      </c>
      <c r="O59" s="229">
        <f t="shared" si="4"/>
        <v>0</v>
      </c>
      <c r="P59">
        <f t="shared" si="5"/>
        <v>0</v>
      </c>
    </row>
    <row r="60" spans="1:16" ht="12.75">
      <c r="A60" s="223">
        <v>890</v>
      </c>
      <c r="B60" s="75" t="s">
        <v>463</v>
      </c>
      <c r="C60" s="76" t="s">
        <v>544</v>
      </c>
      <c r="D60" s="77" t="s">
        <v>569</v>
      </c>
      <c r="E60" s="78"/>
      <c r="F60" s="77"/>
      <c r="G60" s="224" t="s">
        <v>119</v>
      </c>
      <c r="H60" s="75"/>
      <c r="I60" s="77"/>
      <c r="J60" s="79">
        <v>829.69</v>
      </c>
      <c r="K60" s="225"/>
      <c r="L60" s="226" t="s">
        <v>463</v>
      </c>
      <c r="M60" s="227">
        <f t="shared" si="3"/>
        <v>0</v>
      </c>
      <c r="N60" s="228">
        <v>829.69</v>
      </c>
      <c r="O60" s="229">
        <f t="shared" si="4"/>
        <v>0</v>
      </c>
      <c r="P60">
        <f t="shared" si="5"/>
        <v>0</v>
      </c>
    </row>
    <row r="61" spans="1:16" ht="12.75">
      <c r="A61" s="223">
        <v>899</v>
      </c>
      <c r="B61" s="75" t="s">
        <v>463</v>
      </c>
      <c r="C61" s="76" t="s">
        <v>570</v>
      </c>
      <c r="D61" s="77" t="s">
        <v>571</v>
      </c>
      <c r="E61" s="78"/>
      <c r="F61" s="77"/>
      <c r="G61" s="224" t="s">
        <v>119</v>
      </c>
      <c r="H61" s="75"/>
      <c r="I61" s="77"/>
      <c r="J61" s="79">
        <v>585.67</v>
      </c>
      <c r="K61" s="225"/>
      <c r="L61" s="226" t="s">
        <v>463</v>
      </c>
      <c r="M61" s="227">
        <f t="shared" si="3"/>
        <v>0</v>
      </c>
      <c r="N61" s="228">
        <v>585.67</v>
      </c>
      <c r="O61" s="229">
        <f t="shared" si="4"/>
        <v>0</v>
      </c>
      <c r="P61">
        <f t="shared" si="5"/>
        <v>0</v>
      </c>
    </row>
    <row r="62" spans="1:16" ht="12.75">
      <c r="A62" s="223">
        <v>900</v>
      </c>
      <c r="B62" s="75" t="s">
        <v>463</v>
      </c>
      <c r="C62" s="76" t="s">
        <v>572</v>
      </c>
      <c r="D62" s="77" t="s">
        <v>571</v>
      </c>
      <c r="E62" s="78"/>
      <c r="F62" s="77"/>
      <c r="G62" s="224" t="s">
        <v>119</v>
      </c>
      <c r="H62" s="75"/>
      <c r="I62" s="77"/>
      <c r="J62" s="79">
        <v>390.44</v>
      </c>
      <c r="K62" s="225"/>
      <c r="L62" s="226" t="s">
        <v>463</v>
      </c>
      <c r="M62" s="227">
        <f t="shared" si="3"/>
        <v>0</v>
      </c>
      <c r="N62" s="228">
        <v>390.44</v>
      </c>
      <c r="O62" s="229">
        <f t="shared" si="4"/>
        <v>0</v>
      </c>
      <c r="P62">
        <f t="shared" si="5"/>
        <v>0</v>
      </c>
    </row>
    <row r="63" spans="1:16" ht="12.75">
      <c r="A63" s="223">
        <v>910</v>
      </c>
      <c r="B63" s="75" t="s">
        <v>463</v>
      </c>
      <c r="C63" s="76" t="s">
        <v>523</v>
      </c>
      <c r="D63" s="77" t="s">
        <v>573</v>
      </c>
      <c r="E63" s="78"/>
      <c r="F63" s="77"/>
      <c r="G63" s="224" t="s">
        <v>119</v>
      </c>
      <c r="H63" s="75"/>
      <c r="I63" s="77"/>
      <c r="J63" s="79">
        <v>153.51</v>
      </c>
      <c r="K63" s="225"/>
      <c r="L63" s="226" t="s">
        <v>463</v>
      </c>
      <c r="M63" s="227">
        <f t="shared" si="3"/>
        <v>0</v>
      </c>
      <c r="N63" s="228">
        <v>153.51</v>
      </c>
      <c r="O63" s="229">
        <f t="shared" si="4"/>
        <v>0</v>
      </c>
      <c r="P63">
        <f t="shared" si="5"/>
        <v>0</v>
      </c>
    </row>
    <row r="64" spans="1:16" ht="12.75">
      <c r="A64" s="223">
        <v>911</v>
      </c>
      <c r="B64" s="75" t="s">
        <v>463</v>
      </c>
      <c r="C64" s="76" t="s">
        <v>523</v>
      </c>
      <c r="D64" s="77" t="s">
        <v>573</v>
      </c>
      <c r="E64" s="78"/>
      <c r="F64" s="77"/>
      <c r="G64" s="224" t="s">
        <v>119</v>
      </c>
      <c r="H64" s="75"/>
      <c r="I64" s="77"/>
      <c r="J64" s="79">
        <v>102.6</v>
      </c>
      <c r="K64" s="225"/>
      <c r="L64" s="226" t="s">
        <v>463</v>
      </c>
      <c r="M64" s="227">
        <f t="shared" si="3"/>
        <v>0</v>
      </c>
      <c r="N64" s="228">
        <v>102.6</v>
      </c>
      <c r="O64" s="229">
        <f t="shared" si="4"/>
        <v>0</v>
      </c>
      <c r="P64">
        <f t="shared" si="5"/>
        <v>0</v>
      </c>
    </row>
    <row r="65" spans="1:16" ht="12.75">
      <c r="A65" s="223">
        <v>912</v>
      </c>
      <c r="B65" s="75" t="s">
        <v>463</v>
      </c>
      <c r="C65" s="76" t="s">
        <v>523</v>
      </c>
      <c r="D65" s="77" t="s">
        <v>526</v>
      </c>
      <c r="E65" s="78"/>
      <c r="F65" s="77"/>
      <c r="G65" s="224" t="s">
        <v>119</v>
      </c>
      <c r="H65" s="75"/>
      <c r="I65" s="77"/>
      <c r="J65" s="79">
        <v>71</v>
      </c>
      <c r="K65" s="225"/>
      <c r="L65" s="226" t="s">
        <v>463</v>
      </c>
      <c r="M65" s="227">
        <f t="shared" si="3"/>
        <v>0</v>
      </c>
      <c r="N65" s="228">
        <v>71</v>
      </c>
      <c r="O65" s="229">
        <f t="shared" si="4"/>
        <v>0</v>
      </c>
      <c r="P65">
        <f t="shared" si="5"/>
        <v>0</v>
      </c>
    </row>
    <row r="66" spans="1:16" ht="12.75">
      <c r="A66" s="223">
        <v>913</v>
      </c>
      <c r="B66" s="75" t="s">
        <v>463</v>
      </c>
      <c r="C66" s="76" t="s">
        <v>523</v>
      </c>
      <c r="D66" s="77" t="s">
        <v>573</v>
      </c>
      <c r="E66" s="78"/>
      <c r="F66" s="77"/>
      <c r="G66" s="224" t="s">
        <v>119</v>
      </c>
      <c r="H66" s="75"/>
      <c r="I66" s="77"/>
      <c r="J66" s="79">
        <v>194.63</v>
      </c>
      <c r="K66" s="225"/>
      <c r="L66" s="226" t="s">
        <v>463</v>
      </c>
      <c r="M66" s="227">
        <f t="shared" si="3"/>
        <v>0</v>
      </c>
      <c r="N66" s="228">
        <v>194.63</v>
      </c>
      <c r="O66" s="229">
        <f t="shared" si="4"/>
        <v>0</v>
      </c>
      <c r="P66">
        <f t="shared" si="5"/>
        <v>0</v>
      </c>
    </row>
    <row r="67" spans="1:16" ht="12.75">
      <c r="A67" s="223">
        <v>914</v>
      </c>
      <c r="B67" s="75" t="s">
        <v>463</v>
      </c>
      <c r="C67" s="76" t="s">
        <v>523</v>
      </c>
      <c r="D67" s="77" t="s">
        <v>573</v>
      </c>
      <c r="E67" s="78"/>
      <c r="F67" s="77"/>
      <c r="G67" s="224" t="s">
        <v>119</v>
      </c>
      <c r="H67" s="75"/>
      <c r="I67" s="77"/>
      <c r="J67" s="79">
        <v>154.36</v>
      </c>
      <c r="K67" s="225"/>
      <c r="L67" s="226" t="s">
        <v>463</v>
      </c>
      <c r="M67" s="227">
        <f t="shared" si="3"/>
        <v>0</v>
      </c>
      <c r="N67" s="228">
        <v>154.36</v>
      </c>
      <c r="O67" s="229">
        <f t="shared" si="4"/>
        <v>0</v>
      </c>
      <c r="P67">
        <f t="shared" si="5"/>
        <v>0</v>
      </c>
    </row>
    <row r="68" spans="1:16" ht="12.75">
      <c r="A68" s="223">
        <v>915</v>
      </c>
      <c r="B68" s="75" t="s">
        <v>463</v>
      </c>
      <c r="C68" s="76" t="s">
        <v>523</v>
      </c>
      <c r="D68" s="77" t="s">
        <v>573</v>
      </c>
      <c r="E68" s="78"/>
      <c r="F68" s="77"/>
      <c r="G68" s="224" t="s">
        <v>119</v>
      </c>
      <c r="H68" s="75"/>
      <c r="I68" s="77"/>
      <c r="J68" s="79">
        <v>175.19</v>
      </c>
      <c r="K68" s="225"/>
      <c r="L68" s="226" t="s">
        <v>463</v>
      </c>
      <c r="M68" s="227">
        <f t="shared" si="3"/>
        <v>0</v>
      </c>
      <c r="N68" s="228">
        <v>175.19</v>
      </c>
      <c r="O68" s="229">
        <f t="shared" si="4"/>
        <v>0</v>
      </c>
      <c r="P68">
        <f t="shared" si="5"/>
        <v>0</v>
      </c>
    </row>
    <row r="69" spans="1:16" ht="12.75">
      <c r="A69" s="223">
        <v>916</v>
      </c>
      <c r="B69" s="75" t="s">
        <v>463</v>
      </c>
      <c r="C69" s="76" t="s">
        <v>523</v>
      </c>
      <c r="D69" s="77" t="s">
        <v>574</v>
      </c>
      <c r="E69" s="78"/>
      <c r="F69" s="77"/>
      <c r="G69" s="224" t="s">
        <v>119</v>
      </c>
      <c r="H69" s="75"/>
      <c r="I69" s="77"/>
      <c r="J69" s="79">
        <v>151.22</v>
      </c>
      <c r="K69" s="225"/>
      <c r="L69" s="226" t="s">
        <v>463</v>
      </c>
      <c r="M69" s="227">
        <f t="shared" si="3"/>
        <v>0</v>
      </c>
      <c r="N69" s="228">
        <v>151.22</v>
      </c>
      <c r="O69" s="229">
        <f t="shared" si="4"/>
        <v>0</v>
      </c>
      <c r="P69">
        <f t="shared" si="5"/>
        <v>0</v>
      </c>
    </row>
    <row r="70" spans="1:16" ht="12.75">
      <c r="A70" s="223">
        <v>943</v>
      </c>
      <c r="B70" s="75" t="s">
        <v>124</v>
      </c>
      <c r="C70" s="76" t="s">
        <v>548</v>
      </c>
      <c r="D70" s="77" t="s">
        <v>575</v>
      </c>
      <c r="E70" s="78"/>
      <c r="F70" s="77"/>
      <c r="G70" s="224" t="s">
        <v>119</v>
      </c>
      <c r="H70" s="75"/>
      <c r="I70" s="77"/>
      <c r="J70" s="79">
        <v>8272</v>
      </c>
      <c r="K70" s="225"/>
      <c r="L70" s="226" t="s">
        <v>124</v>
      </c>
      <c r="M70" s="227">
        <f t="shared" si="3"/>
        <v>0</v>
      </c>
      <c r="N70" s="228">
        <v>8272</v>
      </c>
      <c r="O70" s="229">
        <f t="shared" si="4"/>
        <v>0</v>
      </c>
      <c r="P70">
        <f t="shared" si="5"/>
        <v>0</v>
      </c>
    </row>
    <row r="71" spans="1:15" ht="12.75">
      <c r="A71" s="223"/>
      <c r="B71" s="75"/>
      <c r="C71" s="76"/>
      <c r="D71" s="77"/>
      <c r="E71" s="78"/>
      <c r="F71" s="77"/>
      <c r="G71" s="224"/>
      <c r="H71" s="75"/>
      <c r="I71" s="77"/>
      <c r="J71" s="79"/>
      <c r="K71" s="230"/>
      <c r="L71" s="231"/>
      <c r="M71" s="232"/>
      <c r="N71" s="233"/>
      <c r="O71" s="234"/>
    </row>
    <row r="72" spans="1:15" ht="12.75">
      <c r="A72" s="223"/>
      <c r="B72" s="75"/>
      <c r="C72" s="76"/>
      <c r="D72" s="77"/>
      <c r="E72" s="78"/>
      <c r="F72" s="77"/>
      <c r="G72" s="224"/>
      <c r="H72" s="75"/>
      <c r="I72" s="77"/>
      <c r="J72" s="79"/>
      <c r="K72" s="230"/>
      <c r="L72" s="231"/>
      <c r="M72" s="235" t="s">
        <v>576</v>
      </c>
      <c r="N72" s="236">
        <f>SUM(P8:P70)</f>
        <v>0</v>
      </c>
      <c r="O72" s="237">
        <f>SUM(O8:O70)</f>
        <v>0</v>
      </c>
    </row>
    <row r="73" spans="1:15" ht="12.75">
      <c r="A73" s="223"/>
      <c r="B73" s="75"/>
      <c r="C73" s="76"/>
      <c r="D73" s="77"/>
      <c r="E73" s="78"/>
      <c r="F73" s="77"/>
      <c r="G73" s="224"/>
      <c r="H73" s="75"/>
      <c r="I73" s="77"/>
      <c r="J73" s="79"/>
      <c r="K73" s="230"/>
      <c r="L73" s="231"/>
      <c r="M73" s="235" t="s">
        <v>577</v>
      </c>
      <c r="N73" s="236"/>
      <c r="O73" s="237">
        <f>IF(N72&lt;&gt;0,O72/N72,0)</f>
        <v>0</v>
      </c>
    </row>
    <row r="74" spans="1:15" ht="12.75">
      <c r="A74" s="223"/>
      <c r="B74" s="75"/>
      <c r="C74" s="76"/>
      <c r="D74" s="77"/>
      <c r="E74" s="78"/>
      <c r="F74" s="77"/>
      <c r="G74" s="224"/>
      <c r="H74" s="75"/>
      <c r="I74" s="77"/>
      <c r="J74" s="79"/>
      <c r="K74" s="230"/>
      <c r="L74" s="231"/>
      <c r="M74" s="235"/>
      <c r="N74" s="236"/>
      <c r="O74" s="237"/>
    </row>
    <row r="75" spans="1:15" ht="12.75">
      <c r="A75" s="223"/>
      <c r="B75" s="75"/>
      <c r="C75" s="76"/>
      <c r="D75" s="77"/>
      <c r="E75" s="78"/>
      <c r="F75" s="77"/>
      <c r="G75" s="224"/>
      <c r="H75" s="75"/>
      <c r="I75" s="77"/>
      <c r="J75" s="79"/>
      <c r="K75" s="230"/>
      <c r="L75" s="231"/>
      <c r="M75" s="235" t="s">
        <v>518</v>
      </c>
      <c r="N75" s="236">
        <f>FattureTempi!AG149</f>
        <v>226275.52</v>
      </c>
      <c r="O75" s="237">
        <f>FattureTempi!AH149</f>
        <v>-6093770.689999999</v>
      </c>
    </row>
    <row r="76" spans="1:15" ht="12.75">
      <c r="A76" s="223"/>
      <c r="B76" s="75"/>
      <c r="C76" s="76"/>
      <c r="D76" s="77"/>
      <c r="E76" s="78"/>
      <c r="F76" s="77"/>
      <c r="G76" s="224"/>
      <c r="H76" s="75"/>
      <c r="I76" s="77"/>
      <c r="J76" s="79"/>
      <c r="K76" s="230"/>
      <c r="L76" s="231"/>
      <c r="M76" s="235" t="s">
        <v>519</v>
      </c>
      <c r="N76" s="236"/>
      <c r="O76" s="237">
        <f>FattureTempi!AH150</f>
        <v>-26.93075543479029</v>
      </c>
    </row>
    <row r="77" spans="1:15" ht="12.75">
      <c r="A77" s="223"/>
      <c r="B77" s="75"/>
      <c r="C77" s="76"/>
      <c r="D77" s="77"/>
      <c r="E77" s="78"/>
      <c r="F77" s="77"/>
      <c r="G77" s="224"/>
      <c r="H77" s="75"/>
      <c r="I77" s="77"/>
      <c r="J77" s="79"/>
      <c r="K77" s="230"/>
      <c r="L77" s="231"/>
      <c r="M77" s="235"/>
      <c r="N77" s="236"/>
      <c r="O77" s="237"/>
    </row>
    <row r="78" spans="1:15" ht="12.75">
      <c r="A78" s="223"/>
      <c r="B78" s="75"/>
      <c r="C78" s="76"/>
      <c r="D78" s="77"/>
      <c r="E78" s="78"/>
      <c r="F78" s="77"/>
      <c r="G78" s="224"/>
      <c r="H78" s="75"/>
      <c r="I78" s="77"/>
      <c r="J78" s="79"/>
      <c r="K78" s="230"/>
      <c r="L78" s="231"/>
      <c r="M78" s="238" t="s">
        <v>578</v>
      </c>
      <c r="N78" s="239">
        <f>N75+N72</f>
        <v>226275.52</v>
      </c>
      <c r="O78" s="240">
        <f>O75+O72</f>
        <v>-6093770.689999999</v>
      </c>
    </row>
    <row r="79" spans="1:15" ht="12.75">
      <c r="A79" s="223"/>
      <c r="B79" s="75"/>
      <c r="C79" s="76"/>
      <c r="D79" s="77"/>
      <c r="E79" s="78"/>
      <c r="F79" s="77"/>
      <c r="G79" s="224"/>
      <c r="H79" s="75"/>
      <c r="I79" s="77"/>
      <c r="J79" s="79"/>
      <c r="K79" s="230"/>
      <c r="L79" s="231"/>
      <c r="M79" s="238" t="s">
        <v>579</v>
      </c>
      <c r="N79" s="239"/>
      <c r="O79" s="240">
        <f>(O78/N78)</f>
        <v>-26.93075543479029</v>
      </c>
    </row>
    <row r="80" ht="12.75">
      <c r="O80" s="135"/>
    </row>
    <row r="81" spans="9:10" ht="12.75">
      <c r="I81" s="6"/>
      <c r="J81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92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4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300" t="s">
        <v>101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2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5" t="s">
        <v>100</v>
      </c>
      <c r="B5" s="296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81" t="s">
        <v>98</v>
      </c>
      <c r="O5" s="28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5" t="s">
        <v>97</v>
      </c>
      <c r="B7" s="304"/>
      <c r="C7" s="165">
        <f>Debiti!G6</f>
        <v>0</v>
      </c>
      <c r="D7" s="163"/>
      <c r="E7" s="290" t="s">
        <v>111</v>
      </c>
      <c r="F7" s="291"/>
      <c r="G7" s="291"/>
      <c r="H7" s="97"/>
      <c r="I7" s="184"/>
      <c r="J7" s="183"/>
      <c r="K7" s="97"/>
      <c r="L7" s="174"/>
      <c r="M7" s="182"/>
      <c r="N7" s="281" t="s">
        <v>96</v>
      </c>
      <c r="O7" s="282"/>
      <c r="P7" s="28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7" t="s">
        <v>95</v>
      </c>
      <c r="B9" s="303"/>
      <c r="C9" s="175">
        <f>ElencoFatture!O6</f>
        <v>0</v>
      </c>
      <c r="D9" s="176"/>
      <c r="E9" s="297" t="s">
        <v>89</v>
      </c>
      <c r="F9" s="298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7" t="s">
        <v>93</v>
      </c>
      <c r="B10" s="298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7" t="s">
        <v>92</v>
      </c>
      <c r="B11" s="299"/>
      <c r="C11" s="175">
        <f>ElencoFatture!O8</f>
        <v>0</v>
      </c>
      <c r="D11" s="176"/>
      <c r="E11" s="297" t="s">
        <v>89</v>
      </c>
      <c r="F11" s="303"/>
      <c r="G11" s="175">
        <f>C11/100*5</f>
        <v>0</v>
      </c>
      <c r="H11" s="163"/>
      <c r="I11" s="289"/>
      <c r="J11" s="289"/>
      <c r="K11" s="97"/>
      <c r="L11" s="174"/>
      <c r="M11" s="161"/>
      <c r="N11" s="281" t="s">
        <v>91</v>
      </c>
      <c r="O11" s="282"/>
      <c r="P11" s="28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5" t="s">
        <v>90</v>
      </c>
      <c r="B13" s="286"/>
      <c r="C13" s="165">
        <f>C11</f>
        <v>0</v>
      </c>
      <c r="D13" s="173"/>
      <c r="E13" s="285" t="s">
        <v>89</v>
      </c>
      <c r="F13" s="286"/>
      <c r="G13" s="164">
        <f>C13/100*5</f>
        <v>0</v>
      </c>
      <c r="H13" s="163"/>
      <c r="I13" s="287" t="s">
        <v>88</v>
      </c>
      <c r="J13" s="288"/>
      <c r="L13" s="162" t="str">
        <f>IF(C7&lt;=G13,"SI","NO")</f>
        <v>SI</v>
      </c>
      <c r="M13" s="161"/>
      <c r="N13" s="283" t="s">
        <v>87</v>
      </c>
      <c r="O13" s="28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5" t="s">
        <v>86</v>
      </c>
      <c r="B15" s="304"/>
      <c r="C15" s="165">
        <v>0</v>
      </c>
      <c r="D15" s="97"/>
      <c r="E15" s="285" t="s">
        <v>85</v>
      </c>
      <c r="F15" s="286"/>
      <c r="G15" s="164">
        <f>IF(OR(C15=0,C15="0,00"),0,C7/C15)</f>
        <v>0</v>
      </c>
      <c r="H15" s="163"/>
      <c r="I15" s="287" t="s">
        <v>84</v>
      </c>
      <c r="J15" s="288"/>
      <c r="L15" s="162" t="str">
        <f>IF(G15&lt;=0.9,"SI","NO")</f>
        <v>SI</v>
      </c>
      <c r="M15" s="161"/>
      <c r="N15" s="283" t="s">
        <v>83</v>
      </c>
      <c r="O15" s="28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306" t="s">
        <v>82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</row>
    <row r="19" spans="1:13" ht="15">
      <c r="A19" s="307" t="s">
        <v>81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</row>
    <row r="20" spans="1:13" ht="15">
      <c r="A20" s="305" t="s">
        <v>80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305" t="s">
        <v>78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</row>
    <row r="23" spans="1:13" ht="15">
      <c r="A23" s="305" t="s">
        <v>77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</row>
    <row r="24" spans="1:13" ht="15">
      <c r="A24" s="305" t="s">
        <v>76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</row>
    <row r="25" spans="1:13" ht="15">
      <c r="A25" s="305" t="s">
        <v>75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300" t="s">
        <v>70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5" t="s">
        <v>71</v>
      </c>
      <c r="B5" s="308"/>
      <c r="C5" s="308"/>
      <c r="D5" s="308"/>
      <c r="E5" s="308"/>
      <c r="F5" s="30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5" t="s">
        <v>72</v>
      </c>
      <c r="B6" s="308"/>
      <c r="C6" s="308"/>
      <c r="D6" s="308"/>
      <c r="E6" s="308"/>
      <c r="F6" s="30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55" t="s">
        <v>14</v>
      </c>
      <c r="B8" s="265"/>
      <c r="C8" s="266"/>
      <c r="D8" s="255" t="s">
        <v>15</v>
      </c>
      <c r="E8" s="265"/>
      <c r="F8" s="265"/>
      <c r="G8" s="265"/>
      <c r="H8" s="265"/>
      <c r="I8" s="265"/>
      <c r="J8" s="265"/>
      <c r="K8" s="266"/>
      <c r="L8" s="255" t="s">
        <v>16</v>
      </c>
      <c r="M8" s="265"/>
      <c r="N8" s="266"/>
      <c r="O8" s="255" t="s">
        <v>1</v>
      </c>
      <c r="P8" s="265"/>
      <c r="Q8" s="265"/>
      <c r="R8" s="255" t="s">
        <v>17</v>
      </c>
      <c r="S8" s="266"/>
      <c r="T8" s="255" t="s">
        <v>18</v>
      </c>
      <c r="U8" s="265"/>
      <c r="V8" s="265"/>
      <c r="W8" s="266"/>
      <c r="X8" s="255" t="s">
        <v>19</v>
      </c>
      <c r="Y8" s="265"/>
      <c r="Z8" s="265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153"/>
    </row>
    <row r="2" s="97" customFormat="1" ht="15" customHeight="1"/>
    <row r="3" spans="1:17" s="90" customFormat="1" ht="22.5" customHeight="1">
      <c r="A3" s="325" t="s">
        <v>110</v>
      </c>
      <c r="B3" s="325"/>
      <c r="C3" s="325"/>
      <c r="D3" s="325"/>
      <c r="E3" s="325"/>
      <c r="F3" s="325"/>
      <c r="G3" s="325"/>
      <c r="H3" s="325"/>
      <c r="I3" s="325"/>
      <c r="J3" s="326"/>
      <c r="K3" s="326"/>
      <c r="L3" s="326"/>
      <c r="M3" s="326"/>
      <c r="N3" s="326"/>
      <c r="O3" s="326"/>
      <c r="P3" s="326"/>
      <c r="Q3" s="152"/>
    </row>
    <row r="4" spans="1:17" s="90" customFormat="1" ht="1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4"/>
      <c r="Q4" s="152"/>
    </row>
    <row r="5" spans="1:17" s="90" customFormat="1" ht="22.5" customHeight="1">
      <c r="A5" s="312" t="s">
        <v>109</v>
      </c>
      <c r="B5" s="312"/>
      <c r="C5" s="312"/>
      <c r="D5" s="312"/>
      <c r="E5" s="312"/>
      <c r="F5" s="312"/>
      <c r="G5" s="312"/>
      <c r="H5" s="312"/>
      <c r="I5" s="313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20" t="s">
        <v>95</v>
      </c>
      <c r="D6" s="321"/>
      <c r="E6" s="321"/>
      <c r="F6" s="321"/>
      <c r="G6" s="322"/>
      <c r="H6" s="200">
        <v>0</v>
      </c>
      <c r="I6" s="204"/>
      <c r="J6" s="318" t="s">
        <v>95</v>
      </c>
      <c r="K6" s="318"/>
      <c r="L6" s="318"/>
      <c r="M6" s="318"/>
      <c r="N6" s="319"/>
      <c r="O6" s="205">
        <v>0</v>
      </c>
      <c r="P6" s="204"/>
    </row>
    <row r="7" spans="3:16" s="90" customFormat="1" ht="22.5" customHeight="1">
      <c r="C7" s="320" t="s">
        <v>93</v>
      </c>
      <c r="D7" s="321"/>
      <c r="E7" s="321"/>
      <c r="F7" s="321"/>
      <c r="G7" s="201"/>
      <c r="H7" s="200">
        <v>0</v>
      </c>
      <c r="I7" s="202"/>
      <c r="J7" s="316" t="s">
        <v>93</v>
      </c>
      <c r="K7" s="316"/>
      <c r="L7" s="316"/>
      <c r="M7" s="316"/>
      <c r="N7" s="317"/>
      <c r="O7" s="203">
        <v>0</v>
      </c>
      <c r="P7" s="202"/>
    </row>
    <row r="8" spans="3:16" s="90" customFormat="1" ht="22.5" customHeight="1">
      <c r="C8" s="320" t="s">
        <v>92</v>
      </c>
      <c r="D8" s="321"/>
      <c r="E8" s="321"/>
      <c r="F8" s="321"/>
      <c r="G8" s="201"/>
      <c r="H8" s="200">
        <f>H6-H7</f>
        <v>0</v>
      </c>
      <c r="I8" s="198"/>
      <c r="J8" s="314" t="s">
        <v>92</v>
      </c>
      <c r="K8" s="314"/>
      <c r="L8" s="314"/>
      <c r="M8" s="314"/>
      <c r="N8" s="315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27" t="s">
        <v>107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9"/>
    </row>
    <row r="11" spans="1:16" s="90" customFormat="1" ht="22.5" customHeight="1">
      <c r="A11" s="255" t="s">
        <v>14</v>
      </c>
      <c r="B11" s="266"/>
      <c r="C11" s="255" t="s">
        <v>15</v>
      </c>
      <c r="D11" s="265"/>
      <c r="E11" s="265"/>
      <c r="F11" s="265"/>
      <c r="G11" s="265"/>
      <c r="H11" s="265"/>
      <c r="I11" s="266"/>
      <c r="J11" s="255" t="s">
        <v>1</v>
      </c>
      <c r="K11" s="266"/>
      <c r="L11" s="150"/>
      <c r="M11" s="255" t="s">
        <v>62</v>
      </c>
      <c r="N11" s="265"/>
      <c r="O11" s="265"/>
      <c r="P11" s="266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2022-05-29T22:43:39Z</dcterms:modified>
  <cp:category/>
  <cp:version/>
  <cp:contentType/>
  <cp:contentStatus/>
</cp:coreProperties>
</file>