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420" windowHeight="4500" firstSheet="6" activeTab="6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state="hidden" r:id="rId4"/>
    <sheet name="MandatiTempi" sheetId="5" state="hidden" r:id="rId5"/>
    <sheet name="IndicatoreRiduzioneDebitoCR" sheetId="6" state="hidden" r:id="rId6"/>
    <sheet name="Debiti" sheetId="7" r:id="rId7"/>
    <sheet name="ElencoFatture" sheetId="8" state="hidden" r:id="rId8"/>
  </sheets>
  <definedNames>
    <definedName name="_xlnm.Print_Area" localSheetId="6">'Debiti'!$A$1:$AB$91</definedName>
    <definedName name="_xlnm.Print_Area" localSheetId="7">'ElencoFatture'!$C$1:$P$72</definedName>
    <definedName name="_xlnm.Print_Area" localSheetId="3">'FattureTempi'!$A$1:$AI$66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<sst xmlns="http://schemas.openxmlformats.org/spreadsheetml/2006/main" count="506" uniqueCount="176">
  <si>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</si>
  <si>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</si>
  <si>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</si>
  <si>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</si>
  <si>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</si>
  <si>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</si>
  <si>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</si>
  <si>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</si>
  <si>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</si>
  <si>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</si>
  <si>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</si>
  <si>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</si>
  <si>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</si>
  <si>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</si>
  <si>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</si>
  <si>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</si>
  <si>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</si>
  <si>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</si>
  <si>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</si>
  <si>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</si>
  <si>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</si>
  <si>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</si>
  <si>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</si>
  <si>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</si>
  <si>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</si>
  <si>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</si>
  <si>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</si>
  <si>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</si>
  <si>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</si>
  <si>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</si>
  <si>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</si>
  <si>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</si>
  <si>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</si>
  <si>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</si>
  <si>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</si>
  <si>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</si>
  <si>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</si>
  <si>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</si>
  <si>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</si>
  <si>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</si>
  <si>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</si>
  <si>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</si>
  <si>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</si>
  <si>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</si>
  <si>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</si>
  <si>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</si>
  <si>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</si>
  <si>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</si>
  <si>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</si>
  <si>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</si>
  <si>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</si>
  <si>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</si>
  <si>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</si>
  <si>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</si>
  <si>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</si>
  <si>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</si>
  <si>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Tempestività dei Pagamenti - Elenco Mandati senza Fatture</t>
  </si>
  <si>
    <t>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</si>
  <si>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</si>
  <si>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</si>
  <si>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</si>
  <si>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</si>
  <si>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</si>
  <si>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</si>
  <si>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</si>
  <si>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</si>
  <si>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</si>
  <si>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</si>
  <si>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</si>
  <si>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</si>
  <si>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</si>
  <si>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</si>
  <si>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</si>
  <si>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</si>
  <si>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</si>
  <si>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</si>
  <si>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</si>
  <si>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</si>
  <si>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</si>
  <si>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</si>
  <si>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</si>
  <si>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</si>
  <si>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</si>
  <si>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</si>
  <si>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</si>
  <si>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</si>
  <si>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</si>
  <si>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</si>
  <si>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</si>
  <si>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</si>
  <si>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</si>
  <si>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</si>
  <si>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</si>
  <si>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</si>
  <si>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</si>
  <si>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</si>
  <si>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</si>
  <si>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</si>
  <si>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</si>
  <si>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</si>
  <si>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</si>
  <si>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</si>
  <si>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</si>
  <si>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</si>
  <si>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</si>
  <si>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</si>
  <si>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</si>
  <si>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</si>
  <si>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</si>
  <si>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</si>
  <si>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</si>
  <si>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</si>
  <si>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</si>
  <si>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Pomaretto</t>
  </si>
  <si>
    <t>Ammontare Complessivo dei Debiti e del Numero delle Imprese Creditrici - Elenco Fatture da Pagare Anno 2022</t>
  </si>
  <si>
    <t>09/03/2022</t>
  </si>
  <si>
    <t>F1-22-00016938</t>
  </si>
  <si>
    <t>14/02/2022</t>
  </si>
  <si>
    <t>FORNITURA GAS METANO</t>
  </si>
  <si>
    <t>SI</t>
  </si>
  <si>
    <t>Z4D34FF8D9</t>
  </si>
  <si>
    <t>17/02/2022</t>
  </si>
  <si>
    <t>ACEA PINEROLESE ENERGIA S.r.L.</t>
  </si>
  <si>
    <t>08547890015</t>
  </si>
  <si>
    <t>ISTRUZIONE PUBBLICA</t>
  </si>
  <si>
    <t>15/04/2022</t>
  </si>
  <si>
    <t>17/03/2022</t>
  </si>
  <si>
    <t>F1-22-00038178</t>
  </si>
  <si>
    <t>14/03/2022</t>
  </si>
  <si>
    <t>22/03/2022</t>
  </si>
  <si>
    <t>13/05/2022</t>
  </si>
  <si>
    <t>30/03/2022</t>
  </si>
  <si>
    <t>F2-22-02014151</t>
  </si>
  <si>
    <t>29/03/2022</t>
  </si>
  <si>
    <t>FORNITURA ENERGIA ELETTRICA</t>
  </si>
  <si>
    <t>ZCE34FF852</t>
  </si>
  <si>
    <t>AMMINISTRAZIONE,GESTIONE,CONTROLLO ORGANIZZAZIONE</t>
  </si>
  <si>
    <t>21/04/2022</t>
  </si>
  <si>
    <t>19/04/2022</t>
  </si>
  <si>
    <t>25/03/2022</t>
  </si>
  <si>
    <t>4/PA</t>
  </si>
  <si>
    <t>24/03/2022</t>
  </si>
  <si>
    <t>PRESTAZIONI DI MANODOPERA E ASSISTENZA OPERATIVA PER LAVORI VARI DI MANUTENZIONE ORDINARIA E STRAORDINARIA DI BENI COMUNALI  2021</t>
  </si>
  <si>
    <t>ZA4309C9AD</t>
  </si>
  <si>
    <t>CHIAVAZZA ROBERTO ARTIGIANO EDILE</t>
  </si>
  <si>
    <t>06901260015</t>
  </si>
  <si>
    <t>CHVRRT71A18L219N</t>
  </si>
  <si>
    <t>VIABILITA'/TRASPORTI</t>
  </si>
  <si>
    <t>30/04/2022</t>
  </si>
  <si>
    <t>FATTPA 10_22</t>
  </si>
  <si>
    <t>SOGGETTO IN REGIME FISCALE FORFETTARIO EX
ART. 1 COMMI DA 111 A 113 LEGGE N. 208 DEL 2015 OPERAZIONE NON SOGGETTA A RITENUTA</t>
  </si>
  <si>
    <t>NO</t>
  </si>
  <si>
    <t>8908165250</t>
  </si>
  <si>
    <t>GAIANI RAFFAELLA</t>
  </si>
  <si>
    <t>08389890016</t>
  </si>
  <si>
    <t>GNARFL79H70G674C</t>
  </si>
  <si>
    <t>01/04/2022</t>
  </si>
  <si>
    <t>18/05/2022</t>
  </si>
  <si>
    <t>31/01/2022</t>
  </si>
  <si>
    <t>016X20222R6000016</t>
  </si>
  <si>
    <t>15/01/2022</t>
  </si>
  <si>
    <t>AP - Servizio PUBBLICA AMMINISTRAZIONE Storno totale ns fattura n.016X20211V6004095 del 15/12/2021</t>
  </si>
  <si>
    <t>Z1C228CE9A</t>
  </si>
  <si>
    <t>25/01/2022</t>
  </si>
  <si>
    <t>INTESA SAN PAOLO S.P.A.</t>
  </si>
  <si>
    <t>10810700152</t>
  </si>
  <si>
    <t>00799960158</t>
  </si>
  <si>
    <t>*</t>
  </si>
  <si>
    <t/>
  </si>
  <si>
    <t>23/02/2022</t>
  </si>
  <si>
    <t>18/03/2022</t>
  </si>
  <si>
    <t>12</t>
  </si>
  <si>
    <t>ZF7355DD87</t>
  </si>
  <si>
    <t>QUESITE SRL</t>
  </si>
  <si>
    <t>02952980049</t>
  </si>
  <si>
    <t>TOTALE FATTURE:</t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</si>
</sst>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04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2" borderId="22" xfId="48" applyNumberFormat="1" applyFont="1" applyFill="1" applyBorder="1" applyAlignment="1" applyProtection="1">
      <alignment horizontal="left" vertical="center"/>
      <protection/>
    </xf>
    <xf numFmtId="0" fontId="0" fillId="32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3" borderId="22" xfId="48" applyNumberFormat="1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2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3" borderId="14" xfId="48" applyNumberFormat="1" applyFont="1" applyFill="1" applyBorder="1" applyAlignment="1" applyProtection="1">
      <alignment horizontal="center" vertical="center"/>
      <protection/>
    </xf>
    <xf numFmtId="0" fontId="17" fillId="33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left" vertical="center" wrapText="1"/>
      <protection/>
    </xf>
    <xf numFmtId="0" fontId="21" fillId="0" borderId="0" xfId="48" applyNumberFormat="1" applyFont="1" applyFill="1" applyBorder="1" applyAlignment="1" applyProtection="1">
      <alignment horizontal="left" vertical="center" wrapText="1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37" fillId="0" borderId="0" xfId="48" applyNumberFormat="1" applyFont="1" applyFill="1" applyBorder="1" applyAlignment="1" applyProtection="1">
      <alignment horizontal="left" vertical="center" wrapText="1"/>
      <protection/>
    </xf>
    <xf numFmtId="4" fontId="37" fillId="0" borderId="0" xfId="48" applyNumberFormat="1" applyFont="1" applyFill="1" applyBorder="1" applyAlignment="1" applyProtection="1">
      <alignment vertical="center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08"/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10"/>
    </row>
    <row r="2" spans="1:12" s="62" customFormat="1" ht="22.5" customHeight="1">
      <c r="A2" s="211" t="s">
        <v>0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3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14" t="s">
        <v>12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6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17" t="s">
        <v>55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  <c r="AD3" s="215"/>
      <c r="AE3" s="215"/>
      <c r="AF3" s="215"/>
      <c r="AG3" s="215"/>
      <c r="AH3" s="216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20" t="s">
        <v>13</v>
      </c>
      <c r="AB4" s="215"/>
      <c r="AC4" s="215"/>
      <c r="AD4" s="215"/>
      <c r="AE4" s="215"/>
      <c r="AF4" s="215"/>
      <c r="AG4" s="221"/>
      <c r="AH4" s="32">
        <v>30</v>
      </c>
    </row>
    <row r="5" spans="1:34" s="15" customFormat="1" ht="22.5" customHeight="1">
      <c r="A5" s="217" t="s">
        <v>14</v>
      </c>
      <c r="B5" s="218"/>
      <c r="C5" s="219"/>
      <c r="D5" s="217" t="s">
        <v>15</v>
      </c>
      <c r="E5" s="218"/>
      <c r="F5" s="218"/>
      <c r="G5" s="218"/>
      <c r="H5" s="219"/>
      <c r="I5" s="217" t="s">
        <v>16</v>
      </c>
      <c r="J5" s="218"/>
      <c r="K5" s="219"/>
      <c r="L5" s="217" t="s">
        <v>1</v>
      </c>
      <c r="M5" s="218"/>
      <c r="N5" s="218"/>
      <c r="O5" s="217" t="s">
        <v>17</v>
      </c>
      <c r="P5" s="219"/>
      <c r="Q5" s="217" t="s">
        <v>18</v>
      </c>
      <c r="R5" s="218"/>
      <c r="S5" s="218"/>
      <c r="T5" s="219"/>
      <c r="U5" s="217" t="s">
        <v>19</v>
      </c>
      <c r="V5" s="218"/>
      <c r="W5" s="218"/>
      <c r="X5" s="58" t="s">
        <v>47</v>
      </c>
      <c r="Y5" s="217" t="s">
        <v>20</v>
      </c>
      <c r="Z5" s="219"/>
      <c r="AA5" s="222" t="s">
        <v>41</v>
      </c>
      <c r="AB5" s="223"/>
      <c r="AC5" s="223"/>
      <c r="AD5" s="223"/>
      <c r="AE5" s="223"/>
      <c r="AF5" s="223"/>
      <c r="AG5" s="223"/>
      <c r="AH5" s="224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8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11" t="s">
        <v>54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7"/>
      <c r="P3" s="227"/>
      <c r="Q3" s="227"/>
      <c r="R3" s="228"/>
    </row>
    <row r="4" spans="1:18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8"/>
    </row>
    <row r="5" spans="1:18" s="62" customFormat="1" ht="22.5" customHeight="1">
      <c r="A5" s="225"/>
      <c r="B5" s="226"/>
      <c r="C5" s="226"/>
      <c r="D5" s="226"/>
      <c r="E5" s="226"/>
      <c r="F5" s="226"/>
      <c r="G5" s="226"/>
      <c r="H5" s="226"/>
      <c r="I5" s="226"/>
      <c r="J5" s="226"/>
      <c r="K5" s="229" t="s">
        <v>13</v>
      </c>
      <c r="L5" s="230"/>
      <c r="M5" s="230"/>
      <c r="N5" s="230"/>
      <c r="O5" s="230"/>
      <c r="P5" s="230"/>
      <c r="Q5" s="231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4"/>
  <sheetViews>
    <sheetView showGridLines="0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40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22" t="s">
        <v>57</v>
      </c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41"/>
      <c r="S3" s="241"/>
      <c r="T3" s="241"/>
      <c r="U3" s="241"/>
      <c r="V3" s="241"/>
      <c r="W3" s="241"/>
      <c r="X3" s="241"/>
      <c r="Y3" s="241"/>
      <c r="Z3" s="241"/>
      <c r="AA3" s="241"/>
      <c r="AB3" s="241"/>
      <c r="AC3" s="241"/>
      <c r="AD3" s="241"/>
      <c r="AE3" s="241"/>
      <c r="AF3" s="241"/>
      <c r="AG3" s="241"/>
      <c r="AH3" s="241"/>
      <c r="AI3" s="242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20"/>
      <c r="AE4" s="243"/>
      <c r="AF4" s="243"/>
      <c r="AG4" s="243"/>
      <c r="AH4" s="244"/>
      <c r="AI4" s="237"/>
    </row>
    <row r="5" spans="1:35" s="90" customFormat="1" ht="22.5" customHeight="1">
      <c r="A5" s="222" t="s">
        <v>14</v>
      </c>
      <c r="B5" s="232"/>
      <c r="C5" s="233"/>
      <c r="D5" s="222" t="s">
        <v>15</v>
      </c>
      <c r="E5" s="232"/>
      <c r="F5" s="232"/>
      <c r="G5" s="232"/>
      <c r="H5" s="232"/>
      <c r="I5" s="232"/>
      <c r="J5" s="232"/>
      <c r="K5" s="233"/>
      <c r="L5" s="222" t="s">
        <v>16</v>
      </c>
      <c r="M5" s="232"/>
      <c r="N5" s="233"/>
      <c r="O5" s="222" t="s">
        <v>1</v>
      </c>
      <c r="P5" s="232"/>
      <c r="Q5" s="232"/>
      <c r="R5" s="222" t="s">
        <v>17</v>
      </c>
      <c r="S5" s="233"/>
      <c r="T5" s="222" t="s">
        <v>18</v>
      </c>
      <c r="U5" s="232"/>
      <c r="V5" s="232"/>
      <c r="W5" s="233"/>
      <c r="X5" s="222" t="s">
        <v>19</v>
      </c>
      <c r="Y5" s="232"/>
      <c r="Z5" s="232"/>
      <c r="AA5" s="103" t="s">
        <v>47</v>
      </c>
      <c r="AB5" s="222" t="s">
        <v>20</v>
      </c>
      <c r="AC5" s="233"/>
      <c r="AD5" s="222" t="s">
        <v>64</v>
      </c>
      <c r="AE5" s="236"/>
      <c r="AF5" s="236"/>
      <c r="AG5" s="236"/>
      <c r="AH5" s="236"/>
      <c r="AI5" s="237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66</v>
      </c>
      <c r="H6" s="106" t="s">
        <v>67</v>
      </c>
      <c r="I6" s="142" t="s">
        <v>68</v>
      </c>
      <c r="J6" s="141" t="s">
        <v>69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58</v>
      </c>
      <c r="AE6" s="127" t="s">
        <v>59</v>
      </c>
      <c r="AF6" s="127" t="s">
        <v>61</v>
      </c>
      <c r="AG6" s="128" t="s">
        <v>60</v>
      </c>
      <c r="AH6" s="131" t="s">
        <v>62</v>
      </c>
      <c r="AI6" s="129" t="s">
        <v>65</v>
      </c>
      <c r="AJ6" s="234"/>
      <c r="AK6" s="235"/>
      <c r="AL6" s="235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3:34" ht="15">
      <c r="C8" s="107"/>
      <c r="D8" s="107"/>
      <c r="E8" s="107"/>
      <c r="F8" s="107"/>
      <c r="G8" s="107"/>
      <c r="H8" s="107"/>
      <c r="I8" s="107"/>
      <c r="J8" s="107"/>
      <c r="N8" s="107"/>
      <c r="O8" s="107"/>
      <c r="P8" s="107"/>
      <c r="Q8" s="107"/>
      <c r="S8" s="107"/>
      <c r="AC8" s="107"/>
      <c r="AD8" s="107"/>
      <c r="AE8" s="107"/>
      <c r="AG8" s="118"/>
      <c r="AH8" s="118"/>
    </row>
    <row r="9" spans="3:34" ht="15">
      <c r="C9" s="107"/>
      <c r="D9" s="107"/>
      <c r="E9" s="107"/>
      <c r="F9" s="107"/>
      <c r="G9" s="107"/>
      <c r="H9" s="107"/>
      <c r="I9" s="107"/>
      <c r="J9" s="107"/>
      <c r="N9" s="107"/>
      <c r="O9" s="107"/>
      <c r="P9" s="107"/>
      <c r="Q9" s="107"/>
      <c r="S9" s="107"/>
      <c r="AC9" s="107"/>
      <c r="AD9" s="107"/>
      <c r="AE9" s="107"/>
      <c r="AF9" s="107"/>
      <c r="AG9" s="107"/>
      <c r="AH9" s="118"/>
    </row>
    <row r="10" spans="3:34" ht="15">
      <c r="C10" s="107"/>
      <c r="D10" s="107"/>
      <c r="E10" s="107"/>
      <c r="F10" s="107"/>
      <c r="G10" s="107"/>
      <c r="H10" s="107"/>
      <c r="I10" s="107"/>
      <c r="J10" s="107"/>
      <c r="N10" s="107"/>
      <c r="O10" s="107"/>
      <c r="P10" s="107"/>
      <c r="Q10" s="107"/>
      <c r="S10" s="107"/>
      <c r="AC10" s="107"/>
      <c r="AD10" s="107"/>
      <c r="AE10" s="107"/>
      <c r="AF10" s="107"/>
      <c r="AG10" s="107"/>
      <c r="AH10" s="118"/>
    </row>
    <row r="11" spans="3:34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C11" s="107"/>
      <c r="AD11" s="107"/>
      <c r="AE11" s="107"/>
      <c r="AF11" s="107"/>
      <c r="AG11" s="107"/>
      <c r="AH11" s="118"/>
    </row>
    <row r="12" spans="3:34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C12" s="107"/>
      <c r="AD12" s="107"/>
      <c r="AE12" s="107"/>
      <c r="AF12" s="107"/>
      <c r="AG12" s="107"/>
      <c r="AH12" s="118"/>
    </row>
    <row r="13" spans="3:34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C13" s="107"/>
      <c r="AD13" s="107"/>
      <c r="AE13" s="107"/>
      <c r="AF13" s="107"/>
      <c r="AG13" s="107"/>
      <c r="AH13" s="118"/>
    </row>
    <row r="14" spans="3:34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C14" s="107"/>
      <c r="AD14" s="107"/>
      <c r="AE14" s="107"/>
      <c r="AF14" s="107"/>
      <c r="AG14" s="107"/>
      <c r="AH14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 I7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9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08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8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11" t="s">
        <v>56</v>
      </c>
      <c r="B3" s="212"/>
      <c r="C3" s="212"/>
      <c r="D3" s="212"/>
      <c r="E3" s="212"/>
      <c r="F3" s="212"/>
      <c r="G3" s="212"/>
      <c r="H3" s="212"/>
      <c r="I3" s="212"/>
      <c r="J3" s="212"/>
      <c r="K3" s="227"/>
      <c r="L3" s="227"/>
      <c r="M3" s="227"/>
      <c r="N3" s="227"/>
      <c r="O3" s="228"/>
    </row>
    <row r="4" spans="1:15" ht="22.5" customHeight="1">
      <c r="A4" s="211"/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8"/>
    </row>
    <row r="5" spans="1:15" s="62" customFormat="1" ht="22.5" customHeight="1">
      <c r="A5" s="225" t="s">
        <v>63</v>
      </c>
      <c r="B5" s="226"/>
      <c r="C5" s="226"/>
      <c r="D5" s="226"/>
      <c r="E5" s="226"/>
      <c r="F5" s="226"/>
      <c r="G5" s="226"/>
      <c r="H5" s="226"/>
      <c r="I5" s="226"/>
      <c r="J5" s="226"/>
      <c r="K5" s="245" t="s">
        <v>64</v>
      </c>
      <c r="L5" s="246"/>
      <c r="M5" s="246"/>
      <c r="N5" s="246"/>
      <c r="O5" s="247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58</v>
      </c>
      <c r="L6" s="72" t="s">
        <v>59</v>
      </c>
      <c r="M6" s="126" t="s">
        <v>61</v>
      </c>
      <c r="N6" s="123" t="s">
        <v>60</v>
      </c>
      <c r="O6" s="133" t="s">
        <v>62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ht="12.75">
      <c r="O8" s="135"/>
    </row>
    <row r="9" spans="9:10" ht="12.75">
      <c r="I9" s="6"/>
      <c r="J9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59"/>
      <c r="B1" s="260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1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67" t="s">
        <v>102</v>
      </c>
      <c r="B3" s="268"/>
      <c r="C3" s="268"/>
      <c r="D3" s="268"/>
      <c r="E3" s="268"/>
      <c r="F3" s="268"/>
      <c r="G3" s="268"/>
      <c r="H3" s="268"/>
      <c r="I3" s="268"/>
      <c r="J3" s="268"/>
      <c r="K3" s="268"/>
      <c r="L3" s="268"/>
      <c r="M3" s="269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62" t="s">
        <v>101</v>
      </c>
      <c r="B5" s="263"/>
      <c r="C5" s="188" t="s">
        <v>100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48" t="s">
        <v>99</v>
      </c>
      <c r="O5" s="249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52" t="s">
        <v>98</v>
      </c>
      <c r="B7" s="271"/>
      <c r="C7" s="165">
        <f>Debiti!G6</f>
        <v>5</v>
      </c>
      <c r="D7" s="163"/>
      <c r="E7" s="257" t="s">
        <v>112</v>
      </c>
      <c r="F7" s="258"/>
      <c r="G7" s="258"/>
      <c r="H7" s="97"/>
      <c r="I7" s="184"/>
      <c r="J7" s="183"/>
      <c r="K7" s="97"/>
      <c r="L7" s="174"/>
      <c r="M7" s="182"/>
      <c r="N7" s="248" t="s">
        <v>97</v>
      </c>
      <c r="O7" s="249"/>
      <c r="P7" s="249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64" t="s">
        <v>96</v>
      </c>
      <c r="B9" s="270"/>
      <c r="C9" s="175">
        <f>ElencoFatture!O6</f>
        <v>0</v>
      </c>
      <c r="D9" s="176"/>
      <c r="E9" s="264" t="s">
        <v>90</v>
      </c>
      <c r="F9" s="265" t="s">
        <v>95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64" t="s">
        <v>94</v>
      </c>
      <c r="B10" s="265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64" t="s">
        <v>93</v>
      </c>
      <c r="B11" s="266"/>
      <c r="C11" s="175">
        <f>ElencoFatture!O8</f>
        <v>0</v>
      </c>
      <c r="D11" s="176"/>
      <c r="E11" s="264" t="s">
        <v>90</v>
      </c>
      <c r="F11" s="270"/>
      <c r="G11" s="175">
        <f>C11/100*5</f>
        <v>0</v>
      </c>
      <c r="H11" s="163"/>
      <c r="I11" s="256"/>
      <c r="J11" s="256"/>
      <c r="K11" s="97"/>
      <c r="L11" s="174"/>
      <c r="M11" s="161"/>
      <c r="N11" s="248" t="s">
        <v>92</v>
      </c>
      <c r="O11" s="249"/>
      <c r="P11" s="249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52" t="s">
        <v>91</v>
      </c>
      <c r="B13" s="253"/>
      <c r="C13" s="165">
        <f>C11</f>
        <v>0</v>
      </c>
      <c r="D13" s="173"/>
      <c r="E13" s="252" t="s">
        <v>90</v>
      </c>
      <c r="F13" s="253"/>
      <c r="G13" s="164">
        <f>C13/100*5</f>
        <v>0</v>
      </c>
      <c r="H13" s="163"/>
      <c r="I13" s="254" t="s">
        <v>89</v>
      </c>
      <c r="J13" s="255"/>
      <c r="L13" s="162" t="str">
        <f>IF(ROUND(C7,2)&lt;=ROUND(G13,2),"SI","NO")</f>
        <v>NO</v>
      </c>
      <c r="M13" s="161"/>
      <c r="N13" s="250" t="s">
        <v>88</v>
      </c>
      <c r="O13" s="251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52" t="s">
        <v>87</v>
      </c>
      <c r="B15" s="271"/>
      <c r="C15" s="165">
        <v>0</v>
      </c>
      <c r="D15" s="97"/>
      <c r="E15" s="252" t="s">
        <v>86</v>
      </c>
      <c r="F15" s="253"/>
      <c r="G15" s="164">
        <f>IF(OR(C15=0,C15="0,00"),0,C7/C15)</f>
        <v>0</v>
      </c>
      <c r="H15" s="163"/>
      <c r="I15" s="254" t="s">
        <v>85</v>
      </c>
      <c r="J15" s="255"/>
      <c r="L15" s="162" t="str">
        <f>IF(G15&lt;=0.9,"SI","NO")</f>
        <v>SI</v>
      </c>
      <c r="M15" s="161"/>
      <c r="N15" s="250" t="s">
        <v>84</v>
      </c>
      <c r="O15" s="251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273" t="s">
        <v>83</v>
      </c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</row>
    <row r="19" spans="1:13" ht="15">
      <c r="A19" s="274" t="s">
        <v>82</v>
      </c>
      <c r="B19" s="274"/>
      <c r="C19" s="274"/>
      <c r="D19" s="274"/>
      <c r="E19" s="274"/>
      <c r="F19" s="274"/>
      <c r="G19" s="274"/>
      <c r="H19" s="274"/>
      <c r="I19" s="274"/>
      <c r="J19" s="274"/>
      <c r="K19" s="274"/>
      <c r="L19" s="274"/>
      <c r="M19" s="274"/>
    </row>
    <row r="20" spans="1:13" ht="15">
      <c r="A20" s="272" t="s">
        <v>81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  <c r="L20" s="272"/>
      <c r="M20" s="272"/>
    </row>
    <row r="21" spans="1:13" ht="15">
      <c r="A21" s="159" t="s">
        <v>80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272" t="s">
        <v>79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  <c r="L22" s="272"/>
      <c r="M22" s="272"/>
    </row>
    <row r="23" spans="1:13" ht="15">
      <c r="A23" s="272" t="s">
        <v>78</v>
      </c>
      <c r="B23" s="272"/>
      <c r="C23" s="272"/>
      <c r="D23" s="272"/>
      <c r="E23" s="272"/>
      <c r="F23" s="272"/>
      <c r="G23" s="272"/>
      <c r="H23" s="272"/>
      <c r="I23" s="272"/>
      <c r="J23" s="272"/>
      <c r="K23" s="272"/>
      <c r="L23" s="272"/>
      <c r="M23" s="272"/>
    </row>
    <row r="24" spans="1:13" ht="15">
      <c r="A24" s="272" t="s">
        <v>77</v>
      </c>
      <c r="B24" s="272"/>
      <c r="C24" s="272"/>
      <c r="D24" s="272"/>
      <c r="E24" s="272"/>
      <c r="F24" s="272"/>
      <c r="G24" s="272"/>
      <c r="H24" s="272"/>
      <c r="I24" s="272"/>
      <c r="J24" s="272"/>
      <c r="K24" s="272"/>
      <c r="L24" s="272"/>
      <c r="M24" s="272"/>
    </row>
    <row r="25" spans="1:13" ht="15">
      <c r="A25" s="272" t="s">
        <v>76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  <c r="L25" s="272"/>
      <c r="M25" s="272"/>
    </row>
    <row r="26" spans="1:13" ht="15">
      <c r="A26" s="158" t="s">
        <v>75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74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39"/>
  <sheetViews>
    <sheetView showGridLines="0" tabSelected="1" zoomScalePageLayoutView="0" workbookViewId="0" topLeftCell="E13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38" t="s">
        <v>113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67" t="s">
        <v>114</v>
      </c>
      <c r="B3" s="277"/>
      <c r="C3" s="277"/>
      <c r="D3" s="277"/>
      <c r="E3" s="277"/>
      <c r="F3" s="277"/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8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62" t="s">
        <v>72</v>
      </c>
      <c r="B5" s="275"/>
      <c r="C5" s="275"/>
      <c r="D5" s="275"/>
      <c r="E5" s="275"/>
      <c r="F5" s="276"/>
      <c r="G5" s="148">
        <f>(G32)</f>
        <v>12746.5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62" t="s">
        <v>73</v>
      </c>
      <c r="B6" s="275"/>
      <c r="C6" s="275"/>
      <c r="D6" s="275"/>
      <c r="E6" s="275"/>
      <c r="F6" s="275"/>
      <c r="G6" s="149">
        <f>(AC32)</f>
        <v>5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22" t="s">
        <v>14</v>
      </c>
      <c r="B8" s="232"/>
      <c r="C8" s="233"/>
      <c r="D8" s="222" t="s">
        <v>15</v>
      </c>
      <c r="E8" s="232"/>
      <c r="F8" s="232"/>
      <c r="G8" s="232"/>
      <c r="H8" s="232"/>
      <c r="I8" s="232"/>
      <c r="J8" s="232"/>
      <c r="K8" s="233"/>
      <c r="L8" s="222" t="s">
        <v>16</v>
      </c>
      <c r="M8" s="232"/>
      <c r="N8" s="233"/>
      <c r="O8" s="222" t="s">
        <v>1</v>
      </c>
      <c r="P8" s="232"/>
      <c r="Q8" s="232"/>
      <c r="R8" s="222" t="s">
        <v>17</v>
      </c>
      <c r="S8" s="233"/>
      <c r="T8" s="222" t="s">
        <v>18</v>
      </c>
      <c r="U8" s="232"/>
      <c r="V8" s="232"/>
      <c r="W8" s="233"/>
      <c r="X8" s="222" t="s">
        <v>19</v>
      </c>
      <c r="Y8" s="232"/>
      <c r="Z8" s="232"/>
      <c r="AA8" s="103" t="s">
        <v>47</v>
      </c>
      <c r="AB8" s="103" t="s">
        <v>71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66</v>
      </c>
      <c r="H9" s="106" t="s">
        <v>67</v>
      </c>
      <c r="I9" s="142" t="s">
        <v>68</v>
      </c>
      <c r="J9" s="141" t="s">
        <v>69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70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1:29" ht="15">
      <c r="A11" s="108">
        <v>2022</v>
      </c>
      <c r="B11" s="108">
        <v>63</v>
      </c>
      <c r="C11" s="109" t="s">
        <v>115</v>
      </c>
      <c r="D11" s="297" t="s">
        <v>116</v>
      </c>
      <c r="E11" s="109" t="s">
        <v>117</v>
      </c>
      <c r="F11" s="111" t="s">
        <v>118</v>
      </c>
      <c r="G11" s="112">
        <v>78.11</v>
      </c>
      <c r="H11" s="112">
        <v>0</v>
      </c>
      <c r="I11" s="143" t="s">
        <v>119</v>
      </c>
      <c r="J11" s="112">
        <f>IF(I11="SI",G11-H11,G11)</f>
        <v>78.11</v>
      </c>
      <c r="K11" s="298" t="s">
        <v>120</v>
      </c>
      <c r="L11" s="108">
        <v>2022</v>
      </c>
      <c r="M11" s="108">
        <v>810</v>
      </c>
      <c r="N11" s="109" t="s">
        <v>121</v>
      </c>
      <c r="O11" s="111" t="s">
        <v>122</v>
      </c>
      <c r="P11" s="109" t="s">
        <v>123</v>
      </c>
      <c r="Q11" s="109" t="s">
        <v>123</v>
      </c>
      <c r="R11" s="108">
        <v>4</v>
      </c>
      <c r="S11" s="111" t="s">
        <v>124</v>
      </c>
      <c r="T11" s="108">
        <v>1040503</v>
      </c>
      <c r="U11" s="108">
        <v>1900</v>
      </c>
      <c r="V11" s="108">
        <v>3500</v>
      </c>
      <c r="W11" s="108">
        <v>1</v>
      </c>
      <c r="X11" s="113">
        <v>2022</v>
      </c>
      <c r="Y11" s="113">
        <v>62</v>
      </c>
      <c r="Z11" s="113">
        <v>0</v>
      </c>
      <c r="AA11" s="114" t="s">
        <v>115</v>
      </c>
      <c r="AB11" s="109" t="s">
        <v>125</v>
      </c>
      <c r="AC11" s="107">
        <f>IF(O11=O10,0,1)</f>
        <v>1</v>
      </c>
    </row>
    <row r="12" spans="1:29" ht="15">
      <c r="A12" s="108">
        <v>2022</v>
      </c>
      <c r="B12" s="108">
        <v>63</v>
      </c>
      <c r="C12" s="109" t="s">
        <v>115</v>
      </c>
      <c r="D12" s="297" t="s">
        <v>116</v>
      </c>
      <c r="E12" s="109" t="s">
        <v>117</v>
      </c>
      <c r="F12" s="111" t="s">
        <v>118</v>
      </c>
      <c r="G12" s="112">
        <v>3.91</v>
      </c>
      <c r="H12" s="112">
        <v>3.91</v>
      </c>
      <c r="I12" s="143" t="s">
        <v>119</v>
      </c>
      <c r="J12" s="112">
        <f>IF(I12="SI",G12-H12,G12)</f>
        <v>0</v>
      </c>
      <c r="K12" s="298" t="s">
        <v>120</v>
      </c>
      <c r="L12" s="108">
        <v>2022</v>
      </c>
      <c r="M12" s="108">
        <v>810</v>
      </c>
      <c r="N12" s="109" t="s">
        <v>121</v>
      </c>
      <c r="O12" s="111" t="s">
        <v>122</v>
      </c>
      <c r="P12" s="109" t="s">
        <v>123</v>
      </c>
      <c r="Q12" s="109" t="s">
        <v>123</v>
      </c>
      <c r="R12" s="108">
        <v>4</v>
      </c>
      <c r="S12" s="111" t="s">
        <v>124</v>
      </c>
      <c r="T12" s="108">
        <v>1040503</v>
      </c>
      <c r="U12" s="108">
        <v>1900</v>
      </c>
      <c r="V12" s="108">
        <v>3500</v>
      </c>
      <c r="W12" s="108">
        <v>1</v>
      </c>
      <c r="X12" s="113">
        <v>2022</v>
      </c>
      <c r="Y12" s="113">
        <v>62</v>
      </c>
      <c r="Z12" s="113">
        <v>0</v>
      </c>
      <c r="AA12" s="114" t="s">
        <v>115</v>
      </c>
      <c r="AB12" s="109" t="s">
        <v>125</v>
      </c>
      <c r="AC12" s="107">
        <f>IF(O12=O11,0,1)</f>
        <v>0</v>
      </c>
    </row>
    <row r="13" spans="1:29" ht="15">
      <c r="A13" s="108">
        <v>2022</v>
      </c>
      <c r="B13" s="108">
        <v>80</v>
      </c>
      <c r="C13" s="109" t="s">
        <v>126</v>
      </c>
      <c r="D13" s="297" t="s">
        <v>127</v>
      </c>
      <c r="E13" s="109" t="s">
        <v>128</v>
      </c>
      <c r="F13" s="111" t="s">
        <v>118</v>
      </c>
      <c r="G13" s="112">
        <v>80.37</v>
      </c>
      <c r="H13" s="112">
        <v>0</v>
      </c>
      <c r="I13" s="143" t="s">
        <v>119</v>
      </c>
      <c r="J13" s="112">
        <f>IF(I13="SI",G13-H13,G13)</f>
        <v>80.37</v>
      </c>
      <c r="K13" s="298" t="s">
        <v>120</v>
      </c>
      <c r="L13" s="108">
        <v>0</v>
      </c>
      <c r="M13" s="108">
        <v>1269</v>
      </c>
      <c r="N13" s="109"/>
      <c r="O13" s="111" t="s">
        <v>122</v>
      </c>
      <c r="P13" s="109" t="s">
        <v>123</v>
      </c>
      <c r="Q13" s="109" t="s">
        <v>123</v>
      </c>
      <c r="R13" s="108">
        <v>4</v>
      </c>
      <c r="S13" s="111" t="s">
        <v>124</v>
      </c>
      <c r="T13" s="108">
        <v>1040503</v>
      </c>
      <c r="U13" s="108">
        <v>1900</v>
      </c>
      <c r="V13" s="108">
        <v>3500</v>
      </c>
      <c r="W13" s="108">
        <v>1</v>
      </c>
      <c r="X13" s="113">
        <v>2022</v>
      </c>
      <c r="Y13" s="113">
        <v>62</v>
      </c>
      <c r="Z13" s="113">
        <v>0</v>
      </c>
      <c r="AA13" s="114" t="s">
        <v>129</v>
      </c>
      <c r="AB13" s="109" t="s">
        <v>130</v>
      </c>
      <c r="AC13" s="107">
        <f>IF(O13=O12,0,1)</f>
        <v>0</v>
      </c>
    </row>
    <row r="14" spans="1:29" ht="15">
      <c r="A14" s="108">
        <v>2022</v>
      </c>
      <c r="B14" s="108">
        <v>80</v>
      </c>
      <c r="C14" s="109" t="s">
        <v>126</v>
      </c>
      <c r="D14" s="297" t="s">
        <v>127</v>
      </c>
      <c r="E14" s="109" t="s">
        <v>128</v>
      </c>
      <c r="F14" s="111" t="s">
        <v>118</v>
      </c>
      <c r="G14" s="112">
        <v>4.02</v>
      </c>
      <c r="H14" s="112">
        <v>4.02</v>
      </c>
      <c r="I14" s="143" t="s">
        <v>119</v>
      </c>
      <c r="J14" s="112">
        <f>IF(I14="SI",G14-H14,G14)</f>
        <v>0</v>
      </c>
      <c r="K14" s="298" t="s">
        <v>120</v>
      </c>
      <c r="L14" s="108">
        <v>0</v>
      </c>
      <c r="M14" s="108">
        <v>1269</v>
      </c>
      <c r="N14" s="109"/>
      <c r="O14" s="111" t="s">
        <v>122</v>
      </c>
      <c r="P14" s="109" t="s">
        <v>123</v>
      </c>
      <c r="Q14" s="109" t="s">
        <v>123</v>
      </c>
      <c r="R14" s="108">
        <v>4</v>
      </c>
      <c r="S14" s="111" t="s">
        <v>124</v>
      </c>
      <c r="T14" s="108">
        <v>1040503</v>
      </c>
      <c r="U14" s="108">
        <v>1900</v>
      </c>
      <c r="V14" s="108">
        <v>3500</v>
      </c>
      <c r="W14" s="108">
        <v>1</v>
      </c>
      <c r="X14" s="113">
        <v>2022</v>
      </c>
      <c r="Y14" s="113">
        <v>62</v>
      </c>
      <c r="Z14" s="113">
        <v>0</v>
      </c>
      <c r="AA14" s="114" t="s">
        <v>129</v>
      </c>
      <c r="AB14" s="109" t="s">
        <v>130</v>
      </c>
      <c r="AC14" s="107">
        <f>IF(O14=O13,0,1)</f>
        <v>0</v>
      </c>
    </row>
    <row r="15" spans="1:29" ht="15">
      <c r="A15" s="108">
        <v>2022</v>
      </c>
      <c r="B15" s="108">
        <v>94</v>
      </c>
      <c r="C15" s="109" t="s">
        <v>131</v>
      </c>
      <c r="D15" s="297" t="s">
        <v>132</v>
      </c>
      <c r="E15" s="109" t="s">
        <v>133</v>
      </c>
      <c r="F15" s="111" t="s">
        <v>134</v>
      </c>
      <c r="G15" s="112">
        <v>2778.52</v>
      </c>
      <c r="H15" s="112">
        <v>0</v>
      </c>
      <c r="I15" s="143" t="s">
        <v>119</v>
      </c>
      <c r="J15" s="112">
        <f>IF(I15="SI",G15-H15,G15)</f>
        <v>2778.52</v>
      </c>
      <c r="K15" s="298" t="s">
        <v>135</v>
      </c>
      <c r="L15" s="108">
        <v>2022</v>
      </c>
      <c r="M15" s="108">
        <v>1537</v>
      </c>
      <c r="N15" s="109" t="s">
        <v>133</v>
      </c>
      <c r="O15" s="111" t="s">
        <v>122</v>
      </c>
      <c r="P15" s="109" t="s">
        <v>123</v>
      </c>
      <c r="Q15" s="109" t="s">
        <v>123</v>
      </c>
      <c r="R15" s="108">
        <v>1</v>
      </c>
      <c r="S15" s="111" t="s">
        <v>136</v>
      </c>
      <c r="T15" s="108">
        <v>1080203</v>
      </c>
      <c r="U15" s="108">
        <v>2890</v>
      </c>
      <c r="V15" s="108">
        <v>7420</v>
      </c>
      <c r="W15" s="108">
        <v>99</v>
      </c>
      <c r="X15" s="113">
        <v>2022</v>
      </c>
      <c r="Y15" s="113">
        <v>69</v>
      </c>
      <c r="Z15" s="113">
        <v>0</v>
      </c>
      <c r="AA15" s="114" t="s">
        <v>137</v>
      </c>
      <c r="AB15" s="109" t="s">
        <v>138</v>
      </c>
      <c r="AC15" s="107">
        <f>IF(O15=O14,0,1)</f>
        <v>0</v>
      </c>
    </row>
    <row r="16" spans="1:29" ht="15">
      <c r="A16" s="108">
        <v>2022</v>
      </c>
      <c r="B16" s="108">
        <v>94</v>
      </c>
      <c r="C16" s="109" t="s">
        <v>131</v>
      </c>
      <c r="D16" s="297" t="s">
        <v>132</v>
      </c>
      <c r="E16" s="109" t="s">
        <v>133</v>
      </c>
      <c r="F16" s="111" t="s">
        <v>134</v>
      </c>
      <c r="G16" s="112">
        <v>611.27</v>
      </c>
      <c r="H16" s="112">
        <v>611.27</v>
      </c>
      <c r="I16" s="143" t="s">
        <v>119</v>
      </c>
      <c r="J16" s="112">
        <f>IF(I16="SI",G16-H16,G16)</f>
        <v>0</v>
      </c>
      <c r="K16" s="298" t="s">
        <v>135</v>
      </c>
      <c r="L16" s="108">
        <v>2022</v>
      </c>
      <c r="M16" s="108">
        <v>1537</v>
      </c>
      <c r="N16" s="109" t="s">
        <v>133</v>
      </c>
      <c r="O16" s="111" t="s">
        <v>122</v>
      </c>
      <c r="P16" s="109" t="s">
        <v>123</v>
      </c>
      <c r="Q16" s="109" t="s">
        <v>123</v>
      </c>
      <c r="R16" s="108">
        <v>1</v>
      </c>
      <c r="S16" s="111" t="s">
        <v>136</v>
      </c>
      <c r="T16" s="108">
        <v>1080203</v>
      </c>
      <c r="U16" s="108">
        <v>2890</v>
      </c>
      <c r="V16" s="108">
        <v>7420</v>
      </c>
      <c r="W16" s="108">
        <v>99</v>
      </c>
      <c r="X16" s="113">
        <v>2022</v>
      </c>
      <c r="Y16" s="113">
        <v>69</v>
      </c>
      <c r="Z16" s="113">
        <v>0</v>
      </c>
      <c r="AA16" s="114" t="s">
        <v>137</v>
      </c>
      <c r="AB16" s="109" t="s">
        <v>138</v>
      </c>
      <c r="AC16" s="107">
        <f>IF(O16=O15,0,1)</f>
        <v>0</v>
      </c>
    </row>
    <row r="17" spans="1:29" ht="15">
      <c r="A17" s="108">
        <v>2022</v>
      </c>
      <c r="B17" s="108">
        <v>94</v>
      </c>
      <c r="C17" s="109" t="s">
        <v>131</v>
      </c>
      <c r="D17" s="297" t="s">
        <v>132</v>
      </c>
      <c r="E17" s="109" t="s">
        <v>133</v>
      </c>
      <c r="F17" s="111" t="s">
        <v>134</v>
      </c>
      <c r="G17" s="112">
        <v>108.17</v>
      </c>
      <c r="H17" s="112">
        <v>0</v>
      </c>
      <c r="I17" s="143" t="s">
        <v>119</v>
      </c>
      <c r="J17" s="112">
        <f>IF(I17="SI",G17-H17,G17)</f>
        <v>108.17</v>
      </c>
      <c r="K17" s="298" t="s">
        <v>135</v>
      </c>
      <c r="L17" s="108">
        <v>2022</v>
      </c>
      <c r="M17" s="108">
        <v>1537</v>
      </c>
      <c r="N17" s="109" t="s">
        <v>133</v>
      </c>
      <c r="O17" s="111" t="s">
        <v>122</v>
      </c>
      <c r="P17" s="109" t="s">
        <v>123</v>
      </c>
      <c r="Q17" s="109" t="s">
        <v>123</v>
      </c>
      <c r="R17" s="108">
        <v>1</v>
      </c>
      <c r="S17" s="111" t="s">
        <v>136</v>
      </c>
      <c r="T17" s="108">
        <v>1100503</v>
      </c>
      <c r="U17" s="108">
        <v>4210</v>
      </c>
      <c r="V17" s="108">
        <v>5180</v>
      </c>
      <c r="W17" s="108">
        <v>99</v>
      </c>
      <c r="X17" s="113">
        <v>2022</v>
      </c>
      <c r="Y17" s="113">
        <v>70</v>
      </c>
      <c r="Z17" s="113">
        <v>0</v>
      </c>
      <c r="AA17" s="114" t="s">
        <v>137</v>
      </c>
      <c r="AB17" s="109" t="s">
        <v>138</v>
      </c>
      <c r="AC17" s="107">
        <f>IF(O17=O16,0,1)</f>
        <v>0</v>
      </c>
    </row>
    <row r="18" spans="1:29" ht="15">
      <c r="A18" s="108">
        <v>2022</v>
      </c>
      <c r="B18" s="108">
        <v>94</v>
      </c>
      <c r="C18" s="109" t="s">
        <v>131</v>
      </c>
      <c r="D18" s="297" t="s">
        <v>132</v>
      </c>
      <c r="E18" s="109" t="s">
        <v>133</v>
      </c>
      <c r="F18" s="111" t="s">
        <v>134</v>
      </c>
      <c r="G18" s="112">
        <v>168.3</v>
      </c>
      <c r="H18" s="112">
        <v>0</v>
      </c>
      <c r="I18" s="143" t="s">
        <v>119</v>
      </c>
      <c r="J18" s="112">
        <f>IF(I18="SI",G18-H18,G18)</f>
        <v>168.3</v>
      </c>
      <c r="K18" s="298" t="s">
        <v>135</v>
      </c>
      <c r="L18" s="108">
        <v>2022</v>
      </c>
      <c r="M18" s="108">
        <v>1537</v>
      </c>
      <c r="N18" s="109" t="s">
        <v>133</v>
      </c>
      <c r="O18" s="111" t="s">
        <v>122</v>
      </c>
      <c r="P18" s="109" t="s">
        <v>123</v>
      </c>
      <c r="Q18" s="109" t="s">
        <v>123</v>
      </c>
      <c r="R18" s="108">
        <v>1</v>
      </c>
      <c r="S18" s="111" t="s">
        <v>136</v>
      </c>
      <c r="T18" s="108">
        <v>1040503</v>
      </c>
      <c r="U18" s="108">
        <v>1900</v>
      </c>
      <c r="V18" s="108">
        <v>3500</v>
      </c>
      <c r="W18" s="108">
        <v>1</v>
      </c>
      <c r="X18" s="113">
        <v>2022</v>
      </c>
      <c r="Y18" s="113">
        <v>71</v>
      </c>
      <c r="Z18" s="113">
        <v>0</v>
      </c>
      <c r="AA18" s="114" t="s">
        <v>137</v>
      </c>
      <c r="AB18" s="109" t="s">
        <v>138</v>
      </c>
      <c r="AC18" s="107">
        <f>IF(O18=O17,0,1)</f>
        <v>0</v>
      </c>
    </row>
    <row r="19" spans="1:29" ht="15">
      <c r="A19" s="108">
        <v>2022</v>
      </c>
      <c r="B19" s="108">
        <v>94</v>
      </c>
      <c r="C19" s="109" t="s">
        <v>131</v>
      </c>
      <c r="D19" s="297" t="s">
        <v>132</v>
      </c>
      <c r="E19" s="109" t="s">
        <v>133</v>
      </c>
      <c r="F19" s="111" t="s">
        <v>134</v>
      </c>
      <c r="G19" s="112">
        <v>177.85</v>
      </c>
      <c r="H19" s="112">
        <v>0</v>
      </c>
      <c r="I19" s="143" t="s">
        <v>119</v>
      </c>
      <c r="J19" s="112">
        <f>IF(I19="SI",G19-H19,G19)</f>
        <v>177.85</v>
      </c>
      <c r="K19" s="298" t="s">
        <v>135</v>
      </c>
      <c r="L19" s="108">
        <v>2022</v>
      </c>
      <c r="M19" s="108">
        <v>1537</v>
      </c>
      <c r="N19" s="109" t="s">
        <v>133</v>
      </c>
      <c r="O19" s="111" t="s">
        <v>122</v>
      </c>
      <c r="P19" s="109" t="s">
        <v>123</v>
      </c>
      <c r="Q19" s="109" t="s">
        <v>123</v>
      </c>
      <c r="R19" s="108">
        <v>1</v>
      </c>
      <c r="S19" s="111" t="s">
        <v>136</v>
      </c>
      <c r="T19" s="108">
        <v>1010203</v>
      </c>
      <c r="U19" s="108">
        <v>140</v>
      </c>
      <c r="V19" s="108">
        <v>490</v>
      </c>
      <c r="W19" s="108">
        <v>1</v>
      </c>
      <c r="X19" s="113">
        <v>2022</v>
      </c>
      <c r="Y19" s="113">
        <v>66</v>
      </c>
      <c r="Z19" s="113">
        <v>0</v>
      </c>
      <c r="AA19" s="114" t="s">
        <v>137</v>
      </c>
      <c r="AB19" s="109" t="s">
        <v>138</v>
      </c>
      <c r="AC19" s="107">
        <f>IF(O19=O18,0,1)</f>
        <v>0</v>
      </c>
    </row>
    <row r="20" spans="1:29" ht="15">
      <c r="A20" s="108">
        <v>2022</v>
      </c>
      <c r="B20" s="108">
        <v>94</v>
      </c>
      <c r="C20" s="109" t="s">
        <v>131</v>
      </c>
      <c r="D20" s="297" t="s">
        <v>132</v>
      </c>
      <c r="E20" s="109" t="s">
        <v>133</v>
      </c>
      <c r="F20" s="111" t="s">
        <v>134</v>
      </c>
      <c r="G20" s="112">
        <v>41.37</v>
      </c>
      <c r="H20" s="112">
        <v>0</v>
      </c>
      <c r="I20" s="143" t="s">
        <v>119</v>
      </c>
      <c r="J20" s="112">
        <f>IF(I20="SI",G20-H20,G20)</f>
        <v>41.37</v>
      </c>
      <c r="K20" s="298" t="s">
        <v>135</v>
      </c>
      <c r="L20" s="108">
        <v>2022</v>
      </c>
      <c r="M20" s="108">
        <v>1537</v>
      </c>
      <c r="N20" s="109" t="s">
        <v>133</v>
      </c>
      <c r="O20" s="111" t="s">
        <v>122</v>
      </c>
      <c r="P20" s="109" t="s">
        <v>123</v>
      </c>
      <c r="Q20" s="109" t="s">
        <v>123</v>
      </c>
      <c r="R20" s="108">
        <v>1</v>
      </c>
      <c r="S20" s="111" t="s">
        <v>136</v>
      </c>
      <c r="T20" s="108">
        <v>1040103</v>
      </c>
      <c r="U20" s="108">
        <v>1460</v>
      </c>
      <c r="V20" s="108">
        <v>2830</v>
      </c>
      <c r="W20" s="108">
        <v>2</v>
      </c>
      <c r="X20" s="113">
        <v>2022</v>
      </c>
      <c r="Y20" s="113">
        <v>67</v>
      </c>
      <c r="Z20" s="113">
        <v>0</v>
      </c>
      <c r="AA20" s="114" t="s">
        <v>137</v>
      </c>
      <c r="AB20" s="109" t="s">
        <v>138</v>
      </c>
      <c r="AC20" s="107">
        <f>IF(O20=O19,0,1)</f>
        <v>0</v>
      </c>
    </row>
    <row r="21" spans="1:29" ht="15">
      <c r="A21" s="108">
        <v>2022</v>
      </c>
      <c r="B21" s="108">
        <v>94</v>
      </c>
      <c r="C21" s="109" t="s">
        <v>131</v>
      </c>
      <c r="D21" s="297" t="s">
        <v>132</v>
      </c>
      <c r="E21" s="109" t="s">
        <v>133</v>
      </c>
      <c r="F21" s="111" t="s">
        <v>134</v>
      </c>
      <c r="G21" s="112">
        <v>117.92</v>
      </c>
      <c r="H21" s="112">
        <v>0</v>
      </c>
      <c r="I21" s="143" t="s">
        <v>119</v>
      </c>
      <c r="J21" s="112">
        <f>IF(I21="SI",G21-H21,G21)</f>
        <v>117.92</v>
      </c>
      <c r="K21" s="298" t="s">
        <v>135</v>
      </c>
      <c r="L21" s="108">
        <v>2022</v>
      </c>
      <c r="M21" s="108">
        <v>1537</v>
      </c>
      <c r="N21" s="109" t="s">
        <v>133</v>
      </c>
      <c r="O21" s="111" t="s">
        <v>122</v>
      </c>
      <c r="P21" s="109" t="s">
        <v>123</v>
      </c>
      <c r="Q21" s="109" t="s">
        <v>123</v>
      </c>
      <c r="R21" s="108">
        <v>1</v>
      </c>
      <c r="S21" s="111" t="s">
        <v>136</v>
      </c>
      <c r="T21" s="108">
        <v>1040203</v>
      </c>
      <c r="U21" s="108">
        <v>1570</v>
      </c>
      <c r="V21" s="108">
        <v>2970</v>
      </c>
      <c r="W21" s="108">
        <v>2</v>
      </c>
      <c r="X21" s="113">
        <v>2022</v>
      </c>
      <c r="Y21" s="113">
        <v>68</v>
      </c>
      <c r="Z21" s="113">
        <v>0</v>
      </c>
      <c r="AA21" s="114" t="s">
        <v>137</v>
      </c>
      <c r="AB21" s="109" t="s">
        <v>138</v>
      </c>
      <c r="AC21" s="107">
        <f>IF(O21=O20,0,1)</f>
        <v>0</v>
      </c>
    </row>
    <row r="22" spans="1:29" ht="15">
      <c r="A22" s="108">
        <v>2022</v>
      </c>
      <c r="B22" s="108">
        <v>94</v>
      </c>
      <c r="C22" s="109" t="s">
        <v>131</v>
      </c>
      <c r="D22" s="297" t="s">
        <v>132</v>
      </c>
      <c r="E22" s="109" t="s">
        <v>133</v>
      </c>
      <c r="F22" s="111" t="s">
        <v>134</v>
      </c>
      <c r="G22" s="112">
        <v>23.8</v>
      </c>
      <c r="H22" s="112">
        <v>23.8</v>
      </c>
      <c r="I22" s="143" t="s">
        <v>119</v>
      </c>
      <c r="J22" s="112">
        <f>IF(I22="SI",G22-H22,G22)</f>
        <v>0</v>
      </c>
      <c r="K22" s="298" t="s">
        <v>135</v>
      </c>
      <c r="L22" s="108">
        <v>2022</v>
      </c>
      <c r="M22" s="108">
        <v>1537</v>
      </c>
      <c r="N22" s="109" t="s">
        <v>133</v>
      </c>
      <c r="O22" s="111" t="s">
        <v>122</v>
      </c>
      <c r="P22" s="109" t="s">
        <v>123</v>
      </c>
      <c r="Q22" s="109" t="s">
        <v>123</v>
      </c>
      <c r="R22" s="108">
        <v>1</v>
      </c>
      <c r="S22" s="111" t="s">
        <v>136</v>
      </c>
      <c r="T22" s="108">
        <v>1100503</v>
      </c>
      <c r="U22" s="108">
        <v>4210</v>
      </c>
      <c r="V22" s="108">
        <v>5180</v>
      </c>
      <c r="W22" s="108">
        <v>99</v>
      </c>
      <c r="X22" s="113">
        <v>2022</v>
      </c>
      <c r="Y22" s="113">
        <v>70</v>
      </c>
      <c r="Z22" s="113">
        <v>0</v>
      </c>
      <c r="AA22" s="114" t="s">
        <v>137</v>
      </c>
      <c r="AB22" s="109" t="s">
        <v>138</v>
      </c>
      <c r="AC22" s="107">
        <f>IF(O22=O21,0,1)</f>
        <v>0</v>
      </c>
    </row>
    <row r="23" spans="1:29" ht="15">
      <c r="A23" s="108">
        <v>2022</v>
      </c>
      <c r="B23" s="108">
        <v>94</v>
      </c>
      <c r="C23" s="109" t="s">
        <v>131</v>
      </c>
      <c r="D23" s="297" t="s">
        <v>132</v>
      </c>
      <c r="E23" s="109" t="s">
        <v>133</v>
      </c>
      <c r="F23" s="111" t="s">
        <v>134</v>
      </c>
      <c r="G23" s="112">
        <v>16.83</v>
      </c>
      <c r="H23" s="112">
        <v>16.83</v>
      </c>
      <c r="I23" s="143" t="s">
        <v>119</v>
      </c>
      <c r="J23" s="112">
        <f>IF(I23="SI",G23-H23,G23)</f>
        <v>0</v>
      </c>
      <c r="K23" s="298" t="s">
        <v>135</v>
      </c>
      <c r="L23" s="108">
        <v>2022</v>
      </c>
      <c r="M23" s="108">
        <v>1537</v>
      </c>
      <c r="N23" s="109" t="s">
        <v>133</v>
      </c>
      <c r="O23" s="111" t="s">
        <v>122</v>
      </c>
      <c r="P23" s="109" t="s">
        <v>123</v>
      </c>
      <c r="Q23" s="109" t="s">
        <v>123</v>
      </c>
      <c r="R23" s="108">
        <v>1</v>
      </c>
      <c r="S23" s="111" t="s">
        <v>136</v>
      </c>
      <c r="T23" s="108">
        <v>1040503</v>
      </c>
      <c r="U23" s="108">
        <v>1900</v>
      </c>
      <c r="V23" s="108">
        <v>3500</v>
      </c>
      <c r="W23" s="108">
        <v>1</v>
      </c>
      <c r="X23" s="113">
        <v>2022</v>
      </c>
      <c r="Y23" s="113">
        <v>71</v>
      </c>
      <c r="Z23" s="113">
        <v>0</v>
      </c>
      <c r="AA23" s="114" t="s">
        <v>137</v>
      </c>
      <c r="AB23" s="109" t="s">
        <v>138</v>
      </c>
      <c r="AC23" s="107">
        <f>IF(O23=O22,0,1)</f>
        <v>0</v>
      </c>
    </row>
    <row r="24" spans="1:29" ht="15">
      <c r="A24" s="108">
        <v>2022</v>
      </c>
      <c r="B24" s="108">
        <v>94</v>
      </c>
      <c r="C24" s="109" t="s">
        <v>131</v>
      </c>
      <c r="D24" s="297" t="s">
        <v>132</v>
      </c>
      <c r="E24" s="109" t="s">
        <v>133</v>
      </c>
      <c r="F24" s="111" t="s">
        <v>134</v>
      </c>
      <c r="G24" s="112">
        <v>39.13</v>
      </c>
      <c r="H24" s="112">
        <v>39.13</v>
      </c>
      <c r="I24" s="143" t="s">
        <v>119</v>
      </c>
      <c r="J24" s="112">
        <f>IF(I24="SI",G24-H24,G24)</f>
        <v>0</v>
      </c>
      <c r="K24" s="298" t="s">
        <v>135</v>
      </c>
      <c r="L24" s="108">
        <v>2022</v>
      </c>
      <c r="M24" s="108">
        <v>1537</v>
      </c>
      <c r="N24" s="109" t="s">
        <v>133</v>
      </c>
      <c r="O24" s="111" t="s">
        <v>122</v>
      </c>
      <c r="P24" s="109" t="s">
        <v>123</v>
      </c>
      <c r="Q24" s="109" t="s">
        <v>123</v>
      </c>
      <c r="R24" s="108">
        <v>1</v>
      </c>
      <c r="S24" s="111" t="s">
        <v>136</v>
      </c>
      <c r="T24" s="108">
        <v>1010203</v>
      </c>
      <c r="U24" s="108">
        <v>140</v>
      </c>
      <c r="V24" s="108">
        <v>490</v>
      </c>
      <c r="W24" s="108">
        <v>1</v>
      </c>
      <c r="X24" s="113">
        <v>2022</v>
      </c>
      <c r="Y24" s="113">
        <v>66</v>
      </c>
      <c r="Z24" s="113">
        <v>0</v>
      </c>
      <c r="AA24" s="114" t="s">
        <v>137</v>
      </c>
      <c r="AB24" s="109" t="s">
        <v>138</v>
      </c>
      <c r="AC24" s="107">
        <f>IF(O24=O23,0,1)</f>
        <v>0</v>
      </c>
    </row>
    <row r="25" spans="1:29" ht="15">
      <c r="A25" s="108">
        <v>2022</v>
      </c>
      <c r="B25" s="108">
        <v>94</v>
      </c>
      <c r="C25" s="109" t="s">
        <v>131</v>
      </c>
      <c r="D25" s="297" t="s">
        <v>132</v>
      </c>
      <c r="E25" s="109" t="s">
        <v>133</v>
      </c>
      <c r="F25" s="111" t="s">
        <v>134</v>
      </c>
      <c r="G25" s="112">
        <v>4.14</v>
      </c>
      <c r="H25" s="112">
        <v>4.14</v>
      </c>
      <c r="I25" s="143" t="s">
        <v>119</v>
      </c>
      <c r="J25" s="112">
        <f>IF(I25="SI",G25-H25,G25)</f>
        <v>0</v>
      </c>
      <c r="K25" s="298" t="s">
        <v>135</v>
      </c>
      <c r="L25" s="108">
        <v>2022</v>
      </c>
      <c r="M25" s="108">
        <v>1537</v>
      </c>
      <c r="N25" s="109" t="s">
        <v>133</v>
      </c>
      <c r="O25" s="111" t="s">
        <v>122</v>
      </c>
      <c r="P25" s="109" t="s">
        <v>123</v>
      </c>
      <c r="Q25" s="109" t="s">
        <v>123</v>
      </c>
      <c r="R25" s="108">
        <v>1</v>
      </c>
      <c r="S25" s="111" t="s">
        <v>136</v>
      </c>
      <c r="T25" s="108">
        <v>1040103</v>
      </c>
      <c r="U25" s="108">
        <v>1460</v>
      </c>
      <c r="V25" s="108">
        <v>2830</v>
      </c>
      <c r="W25" s="108">
        <v>2</v>
      </c>
      <c r="X25" s="113">
        <v>2022</v>
      </c>
      <c r="Y25" s="113">
        <v>67</v>
      </c>
      <c r="Z25" s="113">
        <v>0</v>
      </c>
      <c r="AA25" s="114" t="s">
        <v>137</v>
      </c>
      <c r="AB25" s="109" t="s">
        <v>138</v>
      </c>
      <c r="AC25" s="107">
        <f>IF(O25=O24,0,1)</f>
        <v>0</v>
      </c>
    </row>
    <row r="26" spans="1:29" ht="15">
      <c r="A26" s="108">
        <v>2022</v>
      </c>
      <c r="B26" s="108">
        <v>94</v>
      </c>
      <c r="C26" s="109" t="s">
        <v>131</v>
      </c>
      <c r="D26" s="297" t="s">
        <v>132</v>
      </c>
      <c r="E26" s="109" t="s">
        <v>133</v>
      </c>
      <c r="F26" s="111" t="s">
        <v>134</v>
      </c>
      <c r="G26" s="112">
        <v>11.79</v>
      </c>
      <c r="H26" s="112">
        <v>11.79</v>
      </c>
      <c r="I26" s="143" t="s">
        <v>119</v>
      </c>
      <c r="J26" s="112">
        <f>IF(I26="SI",G26-H26,G26)</f>
        <v>0</v>
      </c>
      <c r="K26" s="298" t="s">
        <v>135</v>
      </c>
      <c r="L26" s="108">
        <v>2022</v>
      </c>
      <c r="M26" s="108">
        <v>1537</v>
      </c>
      <c r="N26" s="109" t="s">
        <v>133</v>
      </c>
      <c r="O26" s="111" t="s">
        <v>122</v>
      </c>
      <c r="P26" s="109" t="s">
        <v>123</v>
      </c>
      <c r="Q26" s="109" t="s">
        <v>123</v>
      </c>
      <c r="R26" s="108">
        <v>1</v>
      </c>
      <c r="S26" s="111" t="s">
        <v>136</v>
      </c>
      <c r="T26" s="108">
        <v>1040203</v>
      </c>
      <c r="U26" s="108">
        <v>1570</v>
      </c>
      <c r="V26" s="108">
        <v>2970</v>
      </c>
      <c r="W26" s="108">
        <v>2</v>
      </c>
      <c r="X26" s="113">
        <v>2022</v>
      </c>
      <c r="Y26" s="113">
        <v>68</v>
      </c>
      <c r="Z26" s="113">
        <v>0</v>
      </c>
      <c r="AA26" s="114" t="s">
        <v>137</v>
      </c>
      <c r="AB26" s="109" t="s">
        <v>138</v>
      </c>
      <c r="AC26" s="107">
        <f>IF(O26=O25,0,1)</f>
        <v>0</v>
      </c>
    </row>
    <row r="27" spans="1:29" ht="15">
      <c r="A27" s="108">
        <v>2022</v>
      </c>
      <c r="B27" s="108">
        <v>91</v>
      </c>
      <c r="C27" s="109" t="s">
        <v>139</v>
      </c>
      <c r="D27" s="297" t="s">
        <v>140</v>
      </c>
      <c r="E27" s="109" t="s">
        <v>141</v>
      </c>
      <c r="F27" s="111" t="s">
        <v>142</v>
      </c>
      <c r="G27" s="112">
        <v>3660</v>
      </c>
      <c r="H27" s="112">
        <v>660</v>
      </c>
      <c r="I27" s="143" t="s">
        <v>119</v>
      </c>
      <c r="J27" s="112">
        <f>IF(I27="SI",G27-H27,G27)</f>
        <v>3000</v>
      </c>
      <c r="K27" s="298" t="s">
        <v>143</v>
      </c>
      <c r="L27" s="108">
        <v>2022</v>
      </c>
      <c r="M27" s="108">
        <v>1462</v>
      </c>
      <c r="N27" s="109" t="s">
        <v>141</v>
      </c>
      <c r="O27" s="111" t="s">
        <v>144</v>
      </c>
      <c r="P27" s="109" t="s">
        <v>145</v>
      </c>
      <c r="Q27" s="109" t="s">
        <v>146</v>
      </c>
      <c r="R27" s="108">
        <v>8</v>
      </c>
      <c r="S27" s="111" t="s">
        <v>147</v>
      </c>
      <c r="T27" s="108">
        <v>2080103</v>
      </c>
      <c r="U27" s="108">
        <v>8250</v>
      </c>
      <c r="V27" s="108">
        <v>11840</v>
      </c>
      <c r="W27" s="108">
        <v>99</v>
      </c>
      <c r="X27" s="113">
        <v>2021</v>
      </c>
      <c r="Y27" s="113">
        <v>124</v>
      </c>
      <c r="Z27" s="113">
        <v>0</v>
      </c>
      <c r="AA27" s="114" t="s">
        <v>137</v>
      </c>
      <c r="AB27" s="109" t="s">
        <v>148</v>
      </c>
      <c r="AC27" s="107">
        <f>IF(O27=O26,0,1)</f>
        <v>1</v>
      </c>
    </row>
    <row r="28" spans="1:29" ht="108">
      <c r="A28" s="108">
        <v>2022</v>
      </c>
      <c r="B28" s="108">
        <v>90</v>
      </c>
      <c r="C28" s="109" t="s">
        <v>129</v>
      </c>
      <c r="D28" s="297" t="s">
        <v>149</v>
      </c>
      <c r="E28" s="109" t="s">
        <v>129</v>
      </c>
      <c r="F28" s="299" t="s">
        <v>150</v>
      </c>
      <c r="G28" s="112">
        <v>2625</v>
      </c>
      <c r="H28" s="112">
        <v>0</v>
      </c>
      <c r="I28" s="143" t="s">
        <v>151</v>
      </c>
      <c r="J28" s="112">
        <f>IF(I28="SI",G28-H28,G28)</f>
        <v>2625</v>
      </c>
      <c r="K28" s="298" t="s">
        <v>152</v>
      </c>
      <c r="L28" s="108">
        <v>2022</v>
      </c>
      <c r="M28" s="108">
        <v>1392</v>
      </c>
      <c r="N28" s="109" t="s">
        <v>129</v>
      </c>
      <c r="O28" s="111" t="s">
        <v>153</v>
      </c>
      <c r="P28" s="109" t="s">
        <v>154</v>
      </c>
      <c r="Q28" s="109" t="s">
        <v>155</v>
      </c>
      <c r="R28" s="108">
        <v>1</v>
      </c>
      <c r="S28" s="111" t="s">
        <v>136</v>
      </c>
      <c r="T28" s="108">
        <v>2080103</v>
      </c>
      <c r="U28" s="108">
        <v>8250</v>
      </c>
      <c r="V28" s="108">
        <v>11840</v>
      </c>
      <c r="W28" s="108">
        <v>1</v>
      </c>
      <c r="X28" s="113">
        <v>2022</v>
      </c>
      <c r="Y28" s="113">
        <v>120</v>
      </c>
      <c r="Z28" s="113">
        <v>0</v>
      </c>
      <c r="AA28" s="114" t="s">
        <v>156</v>
      </c>
      <c r="AB28" s="109" t="s">
        <v>157</v>
      </c>
      <c r="AC28" s="107">
        <f>IF(O28=O27,0,1)</f>
        <v>1</v>
      </c>
    </row>
    <row r="29" spans="1:29" ht="84">
      <c r="A29" s="108">
        <v>2022</v>
      </c>
      <c r="B29" s="108">
        <v>32</v>
      </c>
      <c r="C29" s="109" t="s">
        <v>158</v>
      </c>
      <c r="D29" s="297" t="s">
        <v>159</v>
      </c>
      <c r="E29" s="109" t="s">
        <v>160</v>
      </c>
      <c r="F29" s="299" t="s">
        <v>161</v>
      </c>
      <c r="G29" s="112">
        <v>-854</v>
      </c>
      <c r="H29" s="112">
        <v>-154</v>
      </c>
      <c r="I29" s="143" t="s">
        <v>119</v>
      </c>
      <c r="J29" s="112">
        <f>IF(I29="SI",G29-H29,G29)</f>
        <v>-700</v>
      </c>
      <c r="K29" s="298" t="s">
        <v>162</v>
      </c>
      <c r="L29" s="108">
        <v>2022</v>
      </c>
      <c r="M29" s="108">
        <v>345</v>
      </c>
      <c r="N29" s="109" t="s">
        <v>163</v>
      </c>
      <c r="O29" s="111" t="s">
        <v>164</v>
      </c>
      <c r="P29" s="109" t="s">
        <v>165</v>
      </c>
      <c r="Q29" s="109" t="s">
        <v>166</v>
      </c>
      <c r="R29" s="108" t="s">
        <v>167</v>
      </c>
      <c r="S29" s="111" t="s">
        <v>167</v>
      </c>
      <c r="T29" s="108"/>
      <c r="U29" s="108">
        <v>0</v>
      </c>
      <c r="V29" s="108">
        <v>0</v>
      </c>
      <c r="W29" s="108">
        <v>0</v>
      </c>
      <c r="X29" s="113">
        <v>0</v>
      </c>
      <c r="Y29" s="113">
        <v>0</v>
      </c>
      <c r="Z29" s="113">
        <v>0</v>
      </c>
      <c r="AA29" s="114" t="s">
        <v>168</v>
      </c>
      <c r="AB29" s="109" t="s">
        <v>169</v>
      </c>
      <c r="AC29" s="107">
        <f>IF(O29=O28,0,1)</f>
        <v>1</v>
      </c>
    </row>
    <row r="30" spans="1:29" ht="15">
      <c r="A30" s="108">
        <v>2022</v>
      </c>
      <c r="B30" s="108">
        <v>83</v>
      </c>
      <c r="C30" s="109" t="s">
        <v>170</v>
      </c>
      <c r="D30" s="297" t="s">
        <v>171</v>
      </c>
      <c r="E30" s="109" t="s">
        <v>126</v>
      </c>
      <c r="F30" s="299"/>
      <c r="G30" s="112">
        <v>3050</v>
      </c>
      <c r="H30" s="112">
        <v>550</v>
      </c>
      <c r="I30" s="143" t="s">
        <v>119</v>
      </c>
      <c r="J30" s="112">
        <f>IF(I30="SI",G30-H30,G30)</f>
        <v>2500</v>
      </c>
      <c r="K30" s="298" t="s">
        <v>172</v>
      </c>
      <c r="L30" s="108">
        <v>2022</v>
      </c>
      <c r="M30" s="108">
        <v>1347</v>
      </c>
      <c r="N30" s="109" t="s">
        <v>126</v>
      </c>
      <c r="O30" s="111" t="s">
        <v>173</v>
      </c>
      <c r="P30" s="109" t="s">
        <v>174</v>
      </c>
      <c r="Q30" s="109" t="s">
        <v>174</v>
      </c>
      <c r="R30" s="108">
        <v>1</v>
      </c>
      <c r="S30" s="111" t="s">
        <v>136</v>
      </c>
      <c r="T30" s="108">
        <v>1010603</v>
      </c>
      <c r="U30" s="108">
        <v>580</v>
      </c>
      <c r="V30" s="108">
        <v>770</v>
      </c>
      <c r="W30" s="108">
        <v>99</v>
      </c>
      <c r="X30" s="113">
        <v>2022</v>
      </c>
      <c r="Y30" s="113">
        <v>91</v>
      </c>
      <c r="Z30" s="113">
        <v>0</v>
      </c>
      <c r="AA30" s="114" t="s">
        <v>137</v>
      </c>
      <c r="AB30" s="109" t="s">
        <v>148</v>
      </c>
      <c r="AC30" s="107">
        <f>IF(O30=O29,0,1)</f>
        <v>1</v>
      </c>
    </row>
    <row r="31" spans="1:28" ht="15">
      <c r="A31" s="108"/>
      <c r="B31" s="108"/>
      <c r="C31" s="109"/>
      <c r="D31" s="297"/>
      <c r="E31" s="109"/>
      <c r="F31" s="300"/>
      <c r="G31" s="301"/>
      <c r="H31" s="112"/>
      <c r="I31" s="143"/>
      <c r="J31" s="112"/>
      <c r="K31" s="298"/>
      <c r="L31" s="108"/>
      <c r="M31" s="108"/>
      <c r="N31" s="109"/>
      <c r="O31" s="111"/>
      <c r="P31" s="109"/>
      <c r="Q31" s="109"/>
      <c r="R31" s="108"/>
      <c r="S31" s="111"/>
      <c r="T31" s="108"/>
      <c r="U31" s="108"/>
      <c r="V31" s="108"/>
      <c r="W31" s="108"/>
      <c r="X31" s="113"/>
      <c r="Y31" s="113"/>
      <c r="Z31" s="113"/>
      <c r="AA31" s="114"/>
      <c r="AB31" s="109"/>
    </row>
    <row r="32" spans="1:29" ht="15">
      <c r="A32" s="108"/>
      <c r="B32" s="108"/>
      <c r="C32" s="109"/>
      <c r="D32" s="297"/>
      <c r="E32" s="109"/>
      <c r="F32" s="302" t="s">
        <v>175</v>
      </c>
      <c r="G32" s="303">
        <f>SUM(G11:G30)</f>
        <v>12746.5</v>
      </c>
      <c r="H32" s="112"/>
      <c r="I32" s="143"/>
      <c r="J32" s="112"/>
      <c r="K32" s="298"/>
      <c r="L32" s="108"/>
      <c r="M32" s="108"/>
      <c r="N32" s="109"/>
      <c r="O32" s="111"/>
      <c r="P32" s="109"/>
      <c r="Q32" s="109"/>
      <c r="R32" s="108"/>
      <c r="S32" s="111"/>
      <c r="T32" s="108"/>
      <c r="U32" s="108"/>
      <c r="V32" s="108"/>
      <c r="W32" s="108"/>
      <c r="X32" s="113"/>
      <c r="Y32" s="113"/>
      <c r="Z32" s="113"/>
      <c r="AA32" s="114"/>
      <c r="AB32" s="109"/>
      <c r="AC32" s="107">
        <f>SUM(AC11:AC30)</f>
        <v>5</v>
      </c>
    </row>
    <row r="33" spans="3:28" ht="15">
      <c r="C33" s="107"/>
      <c r="D33" s="107"/>
      <c r="E33" s="107"/>
      <c r="F33" s="107"/>
      <c r="G33" s="107"/>
      <c r="H33" s="107"/>
      <c r="I33" s="107"/>
      <c r="J33" s="107"/>
      <c r="N33" s="107"/>
      <c r="O33" s="107"/>
      <c r="P33" s="107"/>
      <c r="Q33" s="107"/>
      <c r="S33" s="107"/>
      <c r="AB33" s="107"/>
    </row>
    <row r="34" spans="3:28" ht="15">
      <c r="C34" s="107"/>
      <c r="D34" s="107"/>
      <c r="E34" s="107"/>
      <c r="F34" s="107"/>
      <c r="G34" s="107"/>
      <c r="H34" s="107"/>
      <c r="I34" s="107"/>
      <c r="J34" s="107"/>
      <c r="N34" s="107"/>
      <c r="O34" s="107"/>
      <c r="P34" s="107"/>
      <c r="Q34" s="107"/>
      <c r="S34" s="107"/>
      <c r="AB34" s="107"/>
    </row>
    <row r="35" spans="3:28" ht="15">
      <c r="C35" s="107"/>
      <c r="D35" s="107"/>
      <c r="E35" s="107"/>
      <c r="F35" s="107"/>
      <c r="G35" s="107"/>
      <c r="H35" s="107"/>
      <c r="I35" s="107"/>
      <c r="J35" s="107"/>
      <c r="N35" s="107"/>
      <c r="O35" s="107"/>
      <c r="P35" s="107"/>
      <c r="Q35" s="107"/>
      <c r="S35" s="107"/>
      <c r="AB35" s="107"/>
    </row>
    <row r="36" spans="3:28" ht="15">
      <c r="C36" s="107"/>
      <c r="D36" s="107"/>
      <c r="E36" s="107"/>
      <c r="F36" s="107"/>
      <c r="G36" s="107"/>
      <c r="H36" s="107"/>
      <c r="I36" s="107"/>
      <c r="J36" s="107"/>
      <c r="N36" s="107"/>
      <c r="O36" s="107"/>
      <c r="P36" s="107"/>
      <c r="Q36" s="107"/>
      <c r="S36" s="107"/>
      <c r="AB36" s="107"/>
    </row>
    <row r="37" spans="3:28" ht="15">
      <c r="C37" s="107"/>
      <c r="D37" s="107"/>
      <c r="E37" s="107"/>
      <c r="F37" s="107"/>
      <c r="G37" s="107"/>
      <c r="H37" s="107"/>
      <c r="I37" s="107"/>
      <c r="J37" s="107"/>
      <c r="N37" s="107"/>
      <c r="O37" s="107"/>
      <c r="P37" s="107"/>
      <c r="Q37" s="107"/>
      <c r="S37" s="107"/>
      <c r="AB37" s="107"/>
    </row>
    <row r="38" spans="3:28" ht="15">
      <c r="C38" s="107"/>
      <c r="D38" s="107"/>
      <c r="E38" s="107"/>
      <c r="F38" s="107"/>
      <c r="G38" s="107"/>
      <c r="H38" s="107"/>
      <c r="I38" s="107"/>
      <c r="J38" s="107"/>
      <c r="N38" s="107"/>
      <c r="O38" s="107"/>
      <c r="P38" s="107"/>
      <c r="Q38" s="107"/>
      <c r="S38" s="107"/>
      <c r="AB38" s="107"/>
    </row>
    <row r="39" spans="3:28" ht="15">
      <c r="C39" s="107"/>
      <c r="D39" s="107"/>
      <c r="E39" s="107"/>
      <c r="F39" s="107"/>
      <c r="G39" s="107"/>
      <c r="H39" s="107"/>
      <c r="I39" s="107"/>
      <c r="J39" s="107"/>
      <c r="N39" s="107"/>
      <c r="O39" s="107"/>
      <c r="P39" s="107"/>
      <c r="Q39" s="107"/>
      <c r="S39" s="107"/>
      <c r="AB39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38"/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153"/>
    </row>
    <row r="2" s="97" customFormat="1" ht="15" customHeight="1"/>
    <row r="3" spans="1:17" s="90" customFormat="1" ht="22.5" customHeight="1">
      <c r="A3" s="292" t="s">
        <v>111</v>
      </c>
      <c r="B3" s="292"/>
      <c r="C3" s="292"/>
      <c r="D3" s="292"/>
      <c r="E3" s="292"/>
      <c r="F3" s="292"/>
      <c r="G3" s="292"/>
      <c r="H3" s="292"/>
      <c r="I3" s="292"/>
      <c r="J3" s="293"/>
      <c r="K3" s="293"/>
      <c r="L3" s="293"/>
      <c r="M3" s="293"/>
      <c r="N3" s="293"/>
      <c r="O3" s="293"/>
      <c r="P3" s="293"/>
      <c r="Q3" s="152"/>
    </row>
    <row r="4" spans="1:17" s="90" customFormat="1" ht="15">
      <c r="A4" s="290"/>
      <c r="B4" s="290"/>
      <c r="C4" s="290"/>
      <c r="D4" s="290"/>
      <c r="E4" s="290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1"/>
      <c r="Q4" s="152"/>
    </row>
    <row r="5" spans="1:17" s="90" customFormat="1" ht="22.5" customHeight="1">
      <c r="A5" s="279" t="s">
        <v>110</v>
      </c>
      <c r="B5" s="279"/>
      <c r="C5" s="279"/>
      <c r="D5" s="279"/>
      <c r="E5" s="279"/>
      <c r="F5" s="279"/>
      <c r="G5" s="279"/>
      <c r="H5" s="279"/>
      <c r="I5" s="280"/>
      <c r="J5" s="207" t="s">
        <v>109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287" t="s">
        <v>96</v>
      </c>
      <c r="D6" s="288"/>
      <c r="E6" s="288"/>
      <c r="F6" s="288"/>
      <c r="G6" s="289"/>
      <c r="H6" s="200">
        <v>0</v>
      </c>
      <c r="I6" s="204"/>
      <c r="J6" s="285" t="s">
        <v>96</v>
      </c>
      <c r="K6" s="285"/>
      <c r="L6" s="285"/>
      <c r="M6" s="285"/>
      <c r="N6" s="286"/>
      <c r="O6" s="205">
        <v>0</v>
      </c>
      <c r="P6" s="204"/>
    </row>
    <row r="7" spans="3:16" s="90" customFormat="1" ht="22.5" customHeight="1">
      <c r="C7" s="287" t="s">
        <v>94</v>
      </c>
      <c r="D7" s="288"/>
      <c r="E7" s="288"/>
      <c r="F7" s="288"/>
      <c r="G7" s="201"/>
      <c r="H7" s="200">
        <v>0</v>
      </c>
      <c r="I7" s="202"/>
      <c r="J7" s="283" t="s">
        <v>94</v>
      </c>
      <c r="K7" s="283"/>
      <c r="L7" s="283"/>
      <c r="M7" s="283"/>
      <c r="N7" s="284"/>
      <c r="O7" s="203">
        <v>0</v>
      </c>
      <c r="P7" s="202"/>
    </row>
    <row r="8" spans="3:16" s="90" customFormat="1" ht="22.5" customHeight="1">
      <c r="C8" s="287" t="s">
        <v>93</v>
      </c>
      <c r="D8" s="288"/>
      <c r="E8" s="288"/>
      <c r="F8" s="288"/>
      <c r="G8" s="201"/>
      <c r="H8" s="200">
        <f>H6-H7</f>
        <v>0</v>
      </c>
      <c r="I8" s="198"/>
      <c r="J8" s="281" t="s">
        <v>93</v>
      </c>
      <c r="K8" s="281"/>
      <c r="L8" s="281"/>
      <c r="M8" s="281"/>
      <c r="N8" s="282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294" t="s">
        <v>108</v>
      </c>
      <c r="B10" s="295"/>
      <c r="C10" s="295"/>
      <c r="D10" s="295"/>
      <c r="E10" s="295"/>
      <c r="F10" s="295"/>
      <c r="G10" s="295"/>
      <c r="H10" s="295"/>
      <c r="I10" s="295"/>
      <c r="J10" s="295"/>
      <c r="K10" s="295"/>
      <c r="L10" s="295"/>
      <c r="M10" s="295"/>
      <c r="N10" s="295"/>
      <c r="O10" s="295"/>
      <c r="P10" s="296"/>
    </row>
    <row r="11" spans="1:16" s="90" customFormat="1" ht="22.5" customHeight="1">
      <c r="A11" s="222" t="s">
        <v>14</v>
      </c>
      <c r="B11" s="233"/>
      <c r="C11" s="222" t="s">
        <v>15</v>
      </c>
      <c r="D11" s="232"/>
      <c r="E11" s="232"/>
      <c r="F11" s="232"/>
      <c r="G11" s="232"/>
      <c r="H11" s="232"/>
      <c r="I11" s="233"/>
      <c r="J11" s="222" t="s">
        <v>1</v>
      </c>
      <c r="K11" s="233"/>
      <c r="L11" s="150"/>
      <c r="M11" s="222" t="s">
        <v>64</v>
      </c>
      <c r="N11" s="232"/>
      <c r="O11" s="232"/>
      <c r="P11" s="233"/>
    </row>
    <row r="12" spans="1:16" ht="36" customHeight="1">
      <c r="A12" s="104" t="s">
        <v>21</v>
      </c>
      <c r="B12" s="192" t="s">
        <v>107</v>
      </c>
      <c r="C12" s="104" t="s">
        <v>24</v>
      </c>
      <c r="D12" s="105" t="s">
        <v>25</v>
      </c>
      <c r="E12" s="191" t="s">
        <v>106</v>
      </c>
      <c r="F12" s="104" t="s">
        <v>26</v>
      </c>
      <c r="G12" s="104" t="s">
        <v>28</v>
      </c>
      <c r="H12" s="141" t="s">
        <v>66</v>
      </c>
      <c r="I12" s="106" t="s">
        <v>67</v>
      </c>
      <c r="J12" s="104" t="s">
        <v>30</v>
      </c>
      <c r="K12" s="104" t="s">
        <v>31</v>
      </c>
      <c r="L12" s="131" t="s">
        <v>105</v>
      </c>
      <c r="M12" s="129" t="s">
        <v>66</v>
      </c>
      <c r="N12" s="129" t="s">
        <v>104</v>
      </c>
      <c r="O12" s="129" t="s">
        <v>103</v>
      </c>
      <c r="P12" s="129" t="s">
        <v>65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laura.pasero</cp:lastModifiedBy>
  <cp:lastPrinted>2015-01-23T09:39:52Z</cp:lastPrinted>
  <dcterms:created xsi:type="dcterms:W3CDTF">1996-11-05T10:16:36Z</dcterms:created>
  <dcterms:modified xsi:type="dcterms:W3CDTF">2022-05-29T23:35:42Z</dcterms:modified>
  <cp:category/>
  <cp:version/>
  <cp:contentType/>
  <cp:contentStatus/>
</cp:coreProperties>
</file>