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<sst xmlns="http://schemas.openxmlformats.org/spreadsheetml/2006/main" count="554" uniqueCount="238">
  <si>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</si>
  <si>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</si>
  <si>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</si>
  <si>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</si>
  <si>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</si>
  <si>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</si>
  <si>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</si>
  <si>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</si>
  <si>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</si>
  <si>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</si>
  <si>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</si>
  <si>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</si>
  <si>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</si>
  <si>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</si>
  <si>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</si>
  <si>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</si>
  <si>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</si>
  <si>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</si>
  <si>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</si>
  <si>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</si>
  <si>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</si>
  <si>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</si>
  <si>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</si>
  <si>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</si>
  <si>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</si>
  <si>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</si>
  <si>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</si>
  <si>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</si>
  <si>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</si>
  <si>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</si>
  <si>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</si>
  <si>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</si>
  <si>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</si>
  <si>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</si>
  <si>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</si>
  <si>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</si>
  <si>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</si>
  <si>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</si>
  <si>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</si>
  <si>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</si>
  <si>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</si>
  <si>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</si>
  <si>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</si>
  <si>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</si>
  <si>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</si>
  <si>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</si>
  <si>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</si>
  <si>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</si>
  <si>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</si>
  <si>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</si>
  <si>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</si>
  <si>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</si>
  <si>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</si>
  <si>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</si>
  <si>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</si>
  <si>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</si>
  <si>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</si>
  <si>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</si>
  <si>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</si>
  <si>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</si>
  <si>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</si>
  <si>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</si>
  <si>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</si>
  <si>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</si>
  <si>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</si>
  <si>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</si>
  <si>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</si>
  <si>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</si>
  <si>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</si>
  <si>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</si>
  <si>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</si>
  <si>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</si>
  <si>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del Numero delle Imprese Creditrici - Elenco Fatture da Pagare Anno 2022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</si>
  <si>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</si>
  <si>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</si>
  <si>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</si>
  <si>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</si>
  <si>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</si>
  <si>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</si>
  <si>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</si>
  <si>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</si>
  <si>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</si>
  <si>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</si>
  <si>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</si>
  <si>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</si>
  <si>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</si>
  <si>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</si>
  <si>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</si>
  <si>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</si>
  <si>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</si>
  <si>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</si>
  <si>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</si>
  <si>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</si>
  <si>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</si>
  <si>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</si>
  <si>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</si>
  <si>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</si>
  <si>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</si>
  <si>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</si>
  <si>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</si>
  <si>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</si>
  <si>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</si>
  <si>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</si>
  <si>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</si>
  <si>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</si>
  <si>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</si>
  <si>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</si>
  <si>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</si>
  <si>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</si>
  <si>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</si>
  <si>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</si>
  <si>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</si>
  <si>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</si>
  <si>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</si>
  <si>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</si>
  <si>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18/11/2022</t>
  </si>
  <si>
    <t>F1-22-00157297</t>
  </si>
  <si>
    <t>17/11/2022</t>
  </si>
  <si>
    <t>FORNITURA GAS METANO</t>
  </si>
  <si>
    <t>SI</t>
  </si>
  <si>
    <t>Z4D34FF8D9</t>
  </si>
  <si>
    <t>2022</t>
  </si>
  <si>
    <t>5765</t>
  </si>
  <si>
    <t>ACEA PINEROLESE ENERGIA S.r.L.</t>
  </si>
  <si>
    <t>08547890015</t>
  </si>
  <si>
    <t>4</t>
  </si>
  <si>
    <t>ISTRUZIONE PUBBLICA</t>
  </si>
  <si>
    <t>1040503</t>
  </si>
  <si>
    <t>23/11/2022</t>
  </si>
  <si>
    <t>16/01/2023</t>
  </si>
  <si>
    <t>20/12/2022</t>
  </si>
  <si>
    <t>F1-22-00185371</t>
  </si>
  <si>
    <t>16/12/2022</t>
  </si>
  <si>
    <t>6291</t>
  </si>
  <si>
    <t>23/12/2022</t>
  </si>
  <si>
    <t>14/02/2023</t>
  </si>
  <si>
    <t>27/12/2022</t>
  </si>
  <si>
    <t>F2-22-02093771</t>
  </si>
  <si>
    <t>FORNITURA ENERGIA ELETTRICA</t>
  </si>
  <si>
    <t>ZD330B6C42</t>
  </si>
  <si>
    <t>6355</t>
  </si>
  <si>
    <t/>
  </si>
  <si>
    <t>17/01/2023</t>
  </si>
  <si>
    <t>31/12/2022</t>
  </si>
  <si>
    <t>11/PA/2022</t>
  </si>
  <si>
    <t>29/12/2022</t>
  </si>
  <si>
    <t>Z81381B96D</t>
  </si>
  <si>
    <t>6392</t>
  </si>
  <si>
    <t>30/12/2022</t>
  </si>
  <si>
    <t>ASSOCIAZIONE SVILUPPO POMARETTO</t>
  </si>
  <si>
    <t>10985360014</t>
  </si>
  <si>
    <t>94569270013</t>
  </si>
  <si>
    <t>31/01/2023</t>
  </si>
  <si>
    <t>1010203</t>
  </si>
  <si>
    <t>0001882/A</t>
  </si>
  <si>
    <t>impegno progetto ppu 2020</t>
  </si>
  <si>
    <t>NO</t>
  </si>
  <si>
    <t>6309</t>
  </si>
  <si>
    <t>COESA S.C.S. IMPRESA SOCIALE</t>
  </si>
  <si>
    <t>07014580018</t>
  </si>
  <si>
    <t>9</t>
  </si>
  <si>
    <t>GESTIONE TERRITORIO/AMBIENTE</t>
  </si>
  <si>
    <t>1090605</t>
  </si>
  <si>
    <t>19/01/2023</t>
  </si>
  <si>
    <t>SF00090920</t>
  </si>
  <si>
    <t>Z45282215C</t>
  </si>
  <si>
    <t>6395</t>
  </si>
  <si>
    <t>Enel Sole SRL</t>
  </si>
  <si>
    <t>05999811002</t>
  </si>
  <si>
    <t>02322600541</t>
  </si>
  <si>
    <t>8</t>
  </si>
  <si>
    <t>VIABILITA'/TRASPORTI</t>
  </si>
  <si>
    <t>1080203</t>
  </si>
  <si>
    <t>18/02/2023</t>
  </si>
  <si>
    <t>00719/12</t>
  </si>
  <si>
    <t>21/12/2022</t>
  </si>
  <si>
    <t>SERVIZIO DI ELABORAZIONE E REGISTRAZIONE DEI DOCUMENTI FISCALI RELATIVI ALLE ATTIVITA' COMMERCIALI DELL'ENTE, RELATIVE DICHIARAZIONI FISCALI ED INVIO TELEMATICO LIQUIDAZIONI IVA PERIODICHE, PER GLI ANNI 2022-2023-2024.</t>
  </si>
  <si>
    <t>ZE43590F05</t>
  </si>
  <si>
    <t>6352</t>
  </si>
  <si>
    <t>24/12/2022</t>
  </si>
  <si>
    <t>ENTI REV S.R.L. SETTORE ENTI PUBBLICI</t>
  </si>
  <si>
    <t>02037190044</t>
  </si>
  <si>
    <t>1</t>
  </si>
  <si>
    <t>AMMINISTRAZIONE,GESTIONE,CONTROLLO ORGANIZZAZIONE</t>
  </si>
  <si>
    <t>1010303</t>
  </si>
  <si>
    <t>19/02/2023</t>
  </si>
  <si>
    <t>0000069/PA</t>
  </si>
  <si>
    <t>28/12/2022</t>
  </si>
  <si>
    <t>Z35379D4C9</t>
  </si>
  <si>
    <t>6370</t>
  </si>
  <si>
    <t>FUTUR GARDEN SRL</t>
  </si>
  <si>
    <t>09363310013</t>
  </si>
  <si>
    <t>2090603</t>
  </si>
  <si>
    <t>26/02/2023</t>
  </si>
  <si>
    <t>19/12/2022</t>
  </si>
  <si>
    <t>257/V</t>
  </si>
  <si>
    <t>15/12/2022</t>
  </si>
  <si>
    <t>FATTURA IMMEDIATA Scissione pagamenti ai sansi art. 17 Ter D.P.R. 633/72</t>
  </si>
  <si>
    <t>921796160E</t>
  </si>
  <si>
    <t>6275</t>
  </si>
  <si>
    <t>GAYDOU RENZO s.a.s.</t>
  </si>
  <si>
    <t>10902000016</t>
  </si>
  <si>
    <t>2</t>
  </si>
  <si>
    <t>AREA TECNICA-VIGILANZA</t>
  </si>
  <si>
    <t>2080103</t>
  </si>
  <si>
    <t>28/02/2023</t>
  </si>
  <si>
    <t>PJ06283097</t>
  </si>
  <si>
    <t>Z522C279CC</t>
  </si>
  <si>
    <t>2023</t>
  </si>
  <si>
    <t>35</t>
  </si>
  <si>
    <t>03/01/2023</t>
  </si>
  <si>
    <t>KUWAIT PETROLEUM ITALIA SPA</t>
  </si>
  <si>
    <t>00891951006</t>
  </si>
  <si>
    <t>00435970587</t>
  </si>
  <si>
    <t>1010202</t>
  </si>
  <si>
    <t>30/01/2023</t>
  </si>
  <si>
    <t>910</t>
  </si>
  <si>
    <t>Z20311E120</t>
  </si>
  <si>
    <t>6351</t>
  </si>
  <si>
    <t>ROLFO DR. ALBERTO</t>
  </si>
  <si>
    <t>02954510018</t>
  </si>
  <si>
    <t>RLFLRT52T16G674W</t>
  </si>
  <si>
    <t>22/01/2023</t>
  </si>
  <si>
    <t>1289/2022/02</t>
  </si>
  <si>
    <t>FATTURA 1289/2022/02 del 27/12/22 Assolvimento virtuale dell'imposta ai sensi del DM 17.6.2014</t>
  </si>
  <si>
    <t>ZF73886FA3</t>
  </si>
  <si>
    <t>6368</t>
  </si>
  <si>
    <t>SISA SRL</t>
  </si>
  <si>
    <t>06631320014</t>
  </si>
  <si>
    <t>078/22</t>
  </si>
  <si>
    <t>INCARICO LAVORI DI SISTEMAZIONE DEL VERSANTE ROCCIOSO SOPRASTANTE IL CAPOLUOGO: STRALCIO RELATIVO ALL' INTERVENTO DI REGIMAZIONE ACQUE DELL' IMPLUVIO EICOLO GRANDO - CONCENTRICO</t>
  </si>
  <si>
    <t>8778662D0B</t>
  </si>
  <si>
    <t>6367</t>
  </si>
  <si>
    <t>STUDIO TECNICO FORESTALE BERTEA/CLAPIER/GLAUCO</t>
  </si>
  <si>
    <t>05776450016</t>
  </si>
  <si>
    <t>2090601</t>
  </si>
  <si>
    <t>27/04/2023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</si>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</sst>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right" vertical="center"/>
      <protection/>
    </xf>
    <xf numFmtId="4" fontId="1" fillId="28" borderId="21" xfId="0" applyNumberFormat="1" applyFont="1" applyFill="1" applyBorder="1" applyAlignment="1">
      <alignment/>
    </xf>
    <xf numFmtId="1" fontId="1" fillId="28" borderId="21" xfId="0" applyNumberFormat="1" applyFont="1" applyFill="1" applyBorder="1" applyAlignment="1">
      <alignment/>
    </xf>
    <xf numFmtId="1" fontId="1" fillId="28" borderId="14" xfId="0" applyNumberFormat="1" applyFont="1" applyFill="1" applyBorder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9" borderId="22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0" borderId="22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 applyProtection="1">
      <alignment/>
      <protection/>
    </xf>
    <xf numFmtId="0" fontId="0" fillId="30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9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17" fillId="30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7"/>
    </row>
    <row r="3" spans="1:13" s="90" customFormat="1" ht="22.5" customHeight="1">
      <c r="A3" s="273" t="s">
        <v>103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79"/>
      <c r="D4" s="179"/>
      <c r="E4" s="140"/>
      <c r="F4" s="179"/>
      <c r="J4" s="178"/>
      <c r="K4" s="165"/>
      <c r="L4" s="165"/>
      <c r="M4" s="164"/>
    </row>
    <row r="5" spans="1:15" s="90" customFormat="1" ht="32.25" customHeight="1">
      <c r="A5" s="268" t="s">
        <v>102</v>
      </c>
      <c r="B5" s="269"/>
      <c r="C5" s="186" t="s">
        <v>101</v>
      </c>
      <c r="D5" s="185"/>
      <c r="E5" s="184" t="str">
        <f>IF(OR(L13="SI",L15="SI"),"SI","NO")</f>
        <v>SI</v>
      </c>
      <c r="F5" s="161"/>
      <c r="G5" s="161"/>
      <c r="H5" s="161"/>
      <c r="I5" s="161"/>
      <c r="J5" s="161"/>
      <c r="K5" s="161"/>
      <c r="L5" s="161"/>
      <c r="M5" s="159"/>
      <c r="N5" s="254" t="s">
        <v>100</v>
      </c>
      <c r="O5" s="255"/>
    </row>
    <row r="6" spans="1:13" s="90" customFormat="1" ht="22.5" customHeight="1">
      <c r="A6" s="98"/>
      <c r="B6" s="101"/>
      <c r="C6" s="102"/>
      <c r="D6" s="179"/>
      <c r="E6" s="183"/>
      <c r="F6" s="179"/>
      <c r="J6" s="178"/>
      <c r="K6" s="165"/>
      <c r="L6" s="165"/>
      <c r="M6" s="164"/>
    </row>
    <row r="7" spans="1:16" s="90" customFormat="1" ht="22.5" customHeight="1">
      <c r="A7" s="258" t="s">
        <v>99</v>
      </c>
      <c r="B7" s="277"/>
      <c r="C7" s="163">
        <f>Debiti!G6</f>
        <v>11</v>
      </c>
      <c r="D7" s="161"/>
      <c r="E7" s="263" t="s">
        <v>113</v>
      </c>
      <c r="F7" s="264"/>
      <c r="G7" s="264"/>
      <c r="H7" s="97"/>
      <c r="I7" s="182"/>
      <c r="J7" s="181"/>
      <c r="K7" s="97"/>
      <c r="L7" s="172"/>
      <c r="M7" s="180"/>
      <c r="N7" s="254" t="s">
        <v>98</v>
      </c>
      <c r="O7" s="255"/>
      <c r="P7" s="255"/>
    </row>
    <row r="8" spans="1:13" s="90" customFormat="1" ht="22.5" customHeight="1">
      <c r="A8" s="98"/>
      <c r="B8" s="101"/>
      <c r="C8" s="102"/>
      <c r="D8" s="179"/>
      <c r="E8" s="140"/>
      <c r="F8" s="102"/>
      <c r="G8" s="99"/>
      <c r="J8" s="178"/>
      <c r="K8" s="165"/>
      <c r="L8" s="165"/>
      <c r="M8" s="164"/>
    </row>
    <row r="9" spans="1:13" s="90" customFormat="1" ht="22.5" customHeight="1">
      <c r="A9" s="270" t="s">
        <v>97</v>
      </c>
      <c r="B9" s="276"/>
      <c r="C9" s="173">
        <f>ElencoFatture!O6</f>
        <v>0</v>
      </c>
      <c r="D9" s="174"/>
      <c r="E9" s="270" t="s">
        <v>91</v>
      </c>
      <c r="F9" s="271" t="s">
        <v>96</v>
      </c>
      <c r="G9" s="177">
        <f>C9/100*5</f>
        <v>0</v>
      </c>
      <c r="J9" s="161"/>
      <c r="L9" s="161"/>
      <c r="M9" s="159"/>
    </row>
    <row r="10" spans="1:13" s="90" customFormat="1" ht="22.5" customHeight="1">
      <c r="A10" s="270" t="s">
        <v>95</v>
      </c>
      <c r="B10" s="271"/>
      <c r="C10" s="173">
        <f>ElencoFatture!O7</f>
        <v>0</v>
      </c>
      <c r="D10" s="174"/>
      <c r="E10" s="176"/>
      <c r="F10" s="176"/>
      <c r="G10" s="175"/>
      <c r="H10" s="161"/>
      <c r="I10" s="161"/>
      <c r="J10" s="161"/>
      <c r="K10" s="161"/>
      <c r="L10" s="161"/>
      <c r="M10" s="159"/>
    </row>
    <row r="11" spans="1:16" s="90" customFormat="1" ht="22.5" customHeight="1">
      <c r="A11" s="270" t="s">
        <v>94</v>
      </c>
      <c r="B11" s="272"/>
      <c r="C11" s="173">
        <f>ElencoFatture!O8</f>
        <v>0</v>
      </c>
      <c r="D11" s="174"/>
      <c r="E11" s="270" t="s">
        <v>91</v>
      </c>
      <c r="F11" s="276"/>
      <c r="G11" s="173">
        <f>C11/100*5</f>
        <v>0</v>
      </c>
      <c r="H11" s="161"/>
      <c r="I11" s="262"/>
      <c r="J11" s="262"/>
      <c r="K11" s="97"/>
      <c r="L11" s="172"/>
      <c r="M11" s="159"/>
      <c r="N11" s="254" t="s">
        <v>93</v>
      </c>
      <c r="O11" s="255"/>
      <c r="P11" s="255"/>
    </row>
    <row r="12" spans="1:13" s="90" customFormat="1" ht="22.5" customHeight="1">
      <c r="A12" s="170"/>
      <c r="B12" s="169"/>
      <c r="C12" s="167"/>
      <c r="D12" s="130"/>
      <c r="E12" s="168"/>
      <c r="F12" s="167"/>
      <c r="G12" s="166"/>
      <c r="I12" s="99"/>
      <c r="J12" s="101"/>
      <c r="K12" s="165"/>
      <c r="L12" s="100"/>
      <c r="M12" s="164"/>
    </row>
    <row r="13" spans="1:15" s="90" customFormat="1" ht="22.5" customHeight="1">
      <c r="A13" s="258" t="s">
        <v>92</v>
      </c>
      <c r="B13" s="259"/>
      <c r="C13" s="163">
        <f>C11</f>
        <v>0</v>
      </c>
      <c r="D13" s="171"/>
      <c r="E13" s="258" t="s">
        <v>91</v>
      </c>
      <c r="F13" s="259"/>
      <c r="G13" s="162">
        <f>C13/100*5</f>
        <v>0</v>
      </c>
      <c r="H13" s="161"/>
      <c r="I13" s="260" t="s">
        <v>90</v>
      </c>
      <c r="J13" s="261"/>
      <c r="L13" s="160" t="str">
        <f>IF(ROUND(C7,2)&lt;=ROUND(G13,2),"SI","NO")</f>
        <v>NO</v>
      </c>
      <c r="M13" s="159"/>
      <c r="N13" s="256" t="s">
        <v>89</v>
      </c>
      <c r="O13" s="257"/>
    </row>
    <row r="14" spans="1:13" s="90" customFormat="1" ht="22.5" customHeight="1">
      <c r="A14" s="170"/>
      <c r="B14" s="169"/>
      <c r="C14" s="167"/>
      <c r="D14" s="130"/>
      <c r="E14" s="168"/>
      <c r="F14" s="167"/>
      <c r="G14" s="166"/>
      <c r="I14" s="99"/>
      <c r="J14" s="101"/>
      <c r="K14" s="165"/>
      <c r="L14" s="100"/>
      <c r="M14" s="164"/>
    </row>
    <row r="15" spans="1:15" s="90" customFormat="1" ht="22.5" customHeight="1">
      <c r="A15" s="258" t="s">
        <v>88</v>
      </c>
      <c r="B15" s="277"/>
      <c r="C15" s="163">
        <v>0</v>
      </c>
      <c r="D15" s="97"/>
      <c r="E15" s="258" t="s">
        <v>87</v>
      </c>
      <c r="F15" s="259"/>
      <c r="G15" s="162">
        <f>IF(OR(C15=0,C15="0,00"),0,C7/C15)</f>
        <v>0</v>
      </c>
      <c r="H15" s="161"/>
      <c r="I15" s="260" t="s">
        <v>86</v>
      </c>
      <c r="J15" s="261"/>
      <c r="L15" s="160" t="str">
        <f>IF(G15&lt;=0.9,"SI","NO")</f>
        <v>SI</v>
      </c>
      <c r="M15" s="159"/>
      <c r="N15" s="256" t="s">
        <v>85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8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82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7" t="s">
        <v>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">
      <c r="A22" s="278" t="s">
        <v>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6" t="s">
        <v>76</v>
      </c>
      <c r="B26" s="153"/>
      <c r="C26" s="155"/>
      <c r="D26" s="155"/>
      <c r="E26" s="155"/>
      <c r="F26" s="155"/>
      <c r="G26" s="153"/>
      <c r="H26" s="153"/>
      <c r="I26" s="153"/>
      <c r="J26" s="153"/>
      <c r="K26" s="154"/>
      <c r="L26" s="154"/>
      <c r="M26" s="153"/>
    </row>
    <row r="27" ht="15">
      <c r="A27" s="152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K14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73</v>
      </c>
      <c r="B5" s="281"/>
      <c r="C5" s="281"/>
      <c r="D5" s="281"/>
      <c r="E5" s="281"/>
      <c r="F5" s="282"/>
      <c r="G5" s="211">
        <f>(G30)</f>
        <v>131953.31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74</v>
      </c>
      <c r="B6" s="281"/>
      <c r="C6" s="281"/>
      <c r="D6" s="281"/>
      <c r="E6" s="281"/>
      <c r="F6" s="281"/>
      <c r="G6" s="213">
        <f>(AC30)</f>
        <v>11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206">
        <v>2022</v>
      </c>
      <c r="B11" s="206">
        <v>304</v>
      </c>
      <c r="C11" s="206" t="s">
        <v>115</v>
      </c>
      <c r="D11" s="207" t="s">
        <v>116</v>
      </c>
      <c r="E11" s="207" t="s">
        <v>117</v>
      </c>
      <c r="F11" s="207" t="s">
        <v>118</v>
      </c>
      <c r="G11" s="208">
        <v>18.11</v>
      </c>
      <c r="H11" s="208">
        <v>0</v>
      </c>
      <c r="I11" s="206" t="s">
        <v>119</v>
      </c>
      <c r="J11" s="208">
        <f aca="true" t="shared" si="0" ref="J11:J28">IF(I11="SI",G11-H11,G11)</f>
        <v>18.11</v>
      </c>
      <c r="K11" s="206" t="s">
        <v>120</v>
      </c>
      <c r="L11" s="206" t="s">
        <v>121</v>
      </c>
      <c r="M11" s="206" t="s">
        <v>122</v>
      </c>
      <c r="N11" s="206" t="s">
        <v>115</v>
      </c>
      <c r="O11" s="207" t="s">
        <v>123</v>
      </c>
      <c r="P11" s="206" t="s">
        <v>124</v>
      </c>
      <c r="Q11" s="206" t="s">
        <v>124</v>
      </c>
      <c r="R11" s="206" t="s">
        <v>125</v>
      </c>
      <c r="S11" s="206" t="s">
        <v>126</v>
      </c>
      <c r="T11" s="107" t="s">
        <v>127</v>
      </c>
      <c r="U11" s="107">
        <v>1900</v>
      </c>
      <c r="V11" s="107">
        <v>3500</v>
      </c>
      <c r="W11" s="107">
        <v>1</v>
      </c>
      <c r="X11" s="107">
        <v>2022</v>
      </c>
      <c r="Y11" s="107">
        <v>62</v>
      </c>
      <c r="Z11" s="107">
        <v>0</v>
      </c>
      <c r="AA11" s="206" t="s">
        <v>128</v>
      </c>
      <c r="AB11" s="206" t="s">
        <v>129</v>
      </c>
      <c r="AC11" s="107">
        <f aca="true" t="shared" si="1" ref="AC11:AC28">IF(O11=O10,0,1)</f>
        <v>1</v>
      </c>
    </row>
    <row r="12" spans="1:29" ht="15">
      <c r="A12" s="206">
        <v>2022</v>
      </c>
      <c r="B12" s="206">
        <v>304</v>
      </c>
      <c r="C12" s="206" t="s">
        <v>115</v>
      </c>
      <c r="D12" s="207" t="s">
        <v>116</v>
      </c>
      <c r="E12" s="207" t="s">
        <v>117</v>
      </c>
      <c r="F12" s="207" t="s">
        <v>118</v>
      </c>
      <c r="G12" s="208">
        <v>0.91</v>
      </c>
      <c r="H12" s="208">
        <v>0.91</v>
      </c>
      <c r="I12" s="206" t="s">
        <v>119</v>
      </c>
      <c r="J12" s="208">
        <f t="shared" si="0"/>
        <v>0</v>
      </c>
      <c r="K12" s="206" t="s">
        <v>120</v>
      </c>
      <c r="L12" s="206" t="s">
        <v>121</v>
      </c>
      <c r="M12" s="206" t="s">
        <v>122</v>
      </c>
      <c r="N12" s="206" t="s">
        <v>115</v>
      </c>
      <c r="O12" s="207" t="s">
        <v>123</v>
      </c>
      <c r="P12" s="206" t="s">
        <v>124</v>
      </c>
      <c r="Q12" s="206" t="s">
        <v>124</v>
      </c>
      <c r="R12" s="206" t="s">
        <v>125</v>
      </c>
      <c r="S12" s="206" t="s">
        <v>126</v>
      </c>
      <c r="T12" s="107" t="s">
        <v>127</v>
      </c>
      <c r="U12" s="107">
        <v>1900</v>
      </c>
      <c r="V12" s="107">
        <v>3500</v>
      </c>
      <c r="W12" s="107">
        <v>1</v>
      </c>
      <c r="X12" s="107">
        <v>2022</v>
      </c>
      <c r="Y12" s="107">
        <v>62</v>
      </c>
      <c r="Z12" s="107">
        <v>0</v>
      </c>
      <c r="AA12" s="206" t="s">
        <v>128</v>
      </c>
      <c r="AB12" s="206" t="s">
        <v>129</v>
      </c>
      <c r="AC12" s="107">
        <f t="shared" si="1"/>
        <v>0</v>
      </c>
    </row>
    <row r="13" spans="1:29" ht="15">
      <c r="A13" s="206">
        <v>2022</v>
      </c>
      <c r="B13" s="206">
        <v>335</v>
      </c>
      <c r="C13" s="206" t="s">
        <v>130</v>
      </c>
      <c r="D13" s="207" t="s">
        <v>131</v>
      </c>
      <c r="E13" s="207" t="s">
        <v>132</v>
      </c>
      <c r="F13" s="207" t="s">
        <v>118</v>
      </c>
      <c r="G13" s="208">
        <v>90.71</v>
      </c>
      <c r="H13" s="208">
        <v>0</v>
      </c>
      <c r="I13" s="206" t="s">
        <v>119</v>
      </c>
      <c r="J13" s="208">
        <f t="shared" si="0"/>
        <v>90.71</v>
      </c>
      <c r="K13" s="206" t="s">
        <v>120</v>
      </c>
      <c r="L13" s="206" t="s">
        <v>121</v>
      </c>
      <c r="M13" s="206" t="s">
        <v>133</v>
      </c>
      <c r="N13" s="206" t="s">
        <v>130</v>
      </c>
      <c r="O13" s="207" t="s">
        <v>123</v>
      </c>
      <c r="P13" s="206" t="s">
        <v>124</v>
      </c>
      <c r="Q13" s="206" t="s">
        <v>124</v>
      </c>
      <c r="R13" s="206" t="s">
        <v>125</v>
      </c>
      <c r="S13" s="206" t="s">
        <v>126</v>
      </c>
      <c r="T13" s="107" t="s">
        <v>127</v>
      </c>
      <c r="U13" s="107">
        <v>1900</v>
      </c>
      <c r="V13" s="107">
        <v>3500</v>
      </c>
      <c r="W13" s="107">
        <v>1</v>
      </c>
      <c r="X13" s="107">
        <v>2022</v>
      </c>
      <c r="Y13" s="107">
        <v>62</v>
      </c>
      <c r="Z13" s="107">
        <v>0</v>
      </c>
      <c r="AA13" s="206" t="s">
        <v>134</v>
      </c>
      <c r="AB13" s="206" t="s">
        <v>135</v>
      </c>
      <c r="AC13" s="107">
        <f t="shared" si="1"/>
        <v>0</v>
      </c>
    </row>
    <row r="14" spans="1:29" ht="15">
      <c r="A14" s="206">
        <v>2022</v>
      </c>
      <c r="B14" s="206">
        <v>335</v>
      </c>
      <c r="C14" s="206" t="s">
        <v>130</v>
      </c>
      <c r="D14" s="207" t="s">
        <v>131</v>
      </c>
      <c r="E14" s="207" t="s">
        <v>132</v>
      </c>
      <c r="F14" s="207" t="s">
        <v>118</v>
      </c>
      <c r="G14" s="208">
        <v>4.54</v>
      </c>
      <c r="H14" s="208">
        <v>4.54</v>
      </c>
      <c r="I14" s="206" t="s">
        <v>119</v>
      </c>
      <c r="J14" s="208">
        <f t="shared" si="0"/>
        <v>0</v>
      </c>
      <c r="K14" s="206" t="s">
        <v>120</v>
      </c>
      <c r="L14" s="206" t="s">
        <v>121</v>
      </c>
      <c r="M14" s="206" t="s">
        <v>133</v>
      </c>
      <c r="N14" s="206" t="s">
        <v>130</v>
      </c>
      <c r="O14" s="207" t="s">
        <v>123</v>
      </c>
      <c r="P14" s="206" t="s">
        <v>124</v>
      </c>
      <c r="Q14" s="206" t="s">
        <v>124</v>
      </c>
      <c r="R14" s="206" t="s">
        <v>125</v>
      </c>
      <c r="S14" s="206" t="s">
        <v>126</v>
      </c>
      <c r="T14" s="107" t="s">
        <v>127</v>
      </c>
      <c r="U14" s="107">
        <v>1900</v>
      </c>
      <c r="V14" s="107">
        <v>3500</v>
      </c>
      <c r="W14" s="107">
        <v>1</v>
      </c>
      <c r="X14" s="107">
        <v>2022</v>
      </c>
      <c r="Y14" s="107">
        <v>62</v>
      </c>
      <c r="Z14" s="107">
        <v>0</v>
      </c>
      <c r="AA14" s="206" t="s">
        <v>134</v>
      </c>
      <c r="AB14" s="206" t="s">
        <v>135</v>
      </c>
      <c r="AC14" s="107">
        <f t="shared" si="1"/>
        <v>0</v>
      </c>
    </row>
    <row r="15" spans="1:29" ht="15">
      <c r="A15" s="206">
        <v>2022</v>
      </c>
      <c r="B15" s="206">
        <v>342</v>
      </c>
      <c r="C15" s="206" t="s">
        <v>136</v>
      </c>
      <c r="D15" s="207" t="s">
        <v>137</v>
      </c>
      <c r="E15" s="207" t="s">
        <v>136</v>
      </c>
      <c r="F15" s="207" t="s">
        <v>138</v>
      </c>
      <c r="G15" s="208">
        <v>3519.62</v>
      </c>
      <c r="H15" s="208">
        <v>0</v>
      </c>
      <c r="I15" s="206" t="s">
        <v>119</v>
      </c>
      <c r="J15" s="208">
        <f t="shared" si="0"/>
        <v>3519.62</v>
      </c>
      <c r="K15" s="206" t="s">
        <v>139</v>
      </c>
      <c r="L15" s="206" t="s">
        <v>121</v>
      </c>
      <c r="M15" s="206" t="s">
        <v>140</v>
      </c>
      <c r="N15" s="206" t="s">
        <v>136</v>
      </c>
      <c r="O15" s="207" t="s">
        <v>123</v>
      </c>
      <c r="P15" s="206" t="s">
        <v>124</v>
      </c>
      <c r="Q15" s="206" t="s">
        <v>124</v>
      </c>
      <c r="R15" s="206" t="s">
        <v>125</v>
      </c>
      <c r="S15" s="206" t="s">
        <v>126</v>
      </c>
      <c r="T15" s="107" t="s">
        <v>141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206" t="s">
        <v>141</v>
      </c>
      <c r="AB15" s="206" t="s">
        <v>142</v>
      </c>
      <c r="AC15" s="107">
        <f t="shared" si="1"/>
        <v>0</v>
      </c>
    </row>
    <row r="16" spans="1:29" ht="15">
      <c r="A16" s="206">
        <v>2022</v>
      </c>
      <c r="B16" s="206">
        <v>342</v>
      </c>
      <c r="C16" s="206" t="s">
        <v>136</v>
      </c>
      <c r="D16" s="207" t="s">
        <v>137</v>
      </c>
      <c r="E16" s="207" t="s">
        <v>136</v>
      </c>
      <c r="F16" s="207" t="s">
        <v>138</v>
      </c>
      <c r="G16" s="208">
        <v>720.52</v>
      </c>
      <c r="H16" s="208">
        <v>720.52</v>
      </c>
      <c r="I16" s="206" t="s">
        <v>119</v>
      </c>
      <c r="J16" s="208">
        <f t="shared" si="0"/>
        <v>0</v>
      </c>
      <c r="K16" s="206" t="s">
        <v>139</v>
      </c>
      <c r="L16" s="206" t="s">
        <v>121</v>
      </c>
      <c r="M16" s="206" t="s">
        <v>140</v>
      </c>
      <c r="N16" s="206" t="s">
        <v>136</v>
      </c>
      <c r="O16" s="207" t="s">
        <v>123</v>
      </c>
      <c r="P16" s="206" t="s">
        <v>124</v>
      </c>
      <c r="Q16" s="206" t="s">
        <v>124</v>
      </c>
      <c r="R16" s="206" t="s">
        <v>125</v>
      </c>
      <c r="S16" s="206" t="s">
        <v>126</v>
      </c>
      <c r="T16" s="107" t="s">
        <v>141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206" t="s">
        <v>141</v>
      </c>
      <c r="AB16" s="206" t="s">
        <v>142</v>
      </c>
      <c r="AC16" s="107">
        <f t="shared" si="1"/>
        <v>0</v>
      </c>
    </row>
    <row r="17" spans="1:29" ht="15">
      <c r="A17" s="206">
        <v>2022</v>
      </c>
      <c r="B17" s="206">
        <v>345</v>
      </c>
      <c r="C17" s="206" t="s">
        <v>143</v>
      </c>
      <c r="D17" s="207" t="s">
        <v>144</v>
      </c>
      <c r="E17" s="207" t="s">
        <v>145</v>
      </c>
      <c r="F17" s="207" t="s">
        <v>141</v>
      </c>
      <c r="G17" s="208">
        <v>1075.36</v>
      </c>
      <c r="H17" s="208">
        <v>41.36</v>
      </c>
      <c r="I17" s="206" t="s">
        <v>119</v>
      </c>
      <c r="J17" s="208">
        <f t="shared" si="0"/>
        <v>1034</v>
      </c>
      <c r="K17" s="206" t="s">
        <v>146</v>
      </c>
      <c r="L17" s="206" t="s">
        <v>121</v>
      </c>
      <c r="M17" s="206" t="s">
        <v>147</v>
      </c>
      <c r="N17" s="206" t="s">
        <v>148</v>
      </c>
      <c r="O17" s="207" t="s">
        <v>149</v>
      </c>
      <c r="P17" s="206" t="s">
        <v>150</v>
      </c>
      <c r="Q17" s="206" t="s">
        <v>151</v>
      </c>
      <c r="R17" s="206" t="s">
        <v>125</v>
      </c>
      <c r="S17" s="206" t="s">
        <v>126</v>
      </c>
      <c r="T17" s="107" t="s">
        <v>127</v>
      </c>
      <c r="U17" s="107">
        <v>1900</v>
      </c>
      <c r="V17" s="107">
        <v>3500</v>
      </c>
      <c r="W17" s="107">
        <v>6</v>
      </c>
      <c r="X17" s="107">
        <v>2022</v>
      </c>
      <c r="Y17" s="107">
        <v>305</v>
      </c>
      <c r="Z17" s="107">
        <v>0</v>
      </c>
      <c r="AA17" s="206" t="s">
        <v>141</v>
      </c>
      <c r="AB17" s="206" t="s">
        <v>152</v>
      </c>
      <c r="AC17" s="107">
        <f t="shared" si="1"/>
        <v>1</v>
      </c>
    </row>
    <row r="18" spans="1:29" ht="15">
      <c r="A18" s="206">
        <v>2022</v>
      </c>
      <c r="B18" s="206">
        <v>345</v>
      </c>
      <c r="C18" s="206" t="s">
        <v>143</v>
      </c>
      <c r="D18" s="207" t="s">
        <v>144</v>
      </c>
      <c r="E18" s="207" t="s">
        <v>145</v>
      </c>
      <c r="F18" s="207" t="s">
        <v>141</v>
      </c>
      <c r="G18" s="208">
        <v>540.03</v>
      </c>
      <c r="H18" s="208">
        <v>20.77</v>
      </c>
      <c r="I18" s="206" t="s">
        <v>119</v>
      </c>
      <c r="J18" s="208">
        <f t="shared" si="0"/>
        <v>519.26</v>
      </c>
      <c r="K18" s="206" t="s">
        <v>146</v>
      </c>
      <c r="L18" s="206" t="s">
        <v>121</v>
      </c>
      <c r="M18" s="206" t="s">
        <v>147</v>
      </c>
      <c r="N18" s="206" t="s">
        <v>148</v>
      </c>
      <c r="O18" s="207" t="s">
        <v>149</v>
      </c>
      <c r="P18" s="206" t="s">
        <v>150</v>
      </c>
      <c r="Q18" s="206" t="s">
        <v>151</v>
      </c>
      <c r="R18" s="206" t="s">
        <v>125</v>
      </c>
      <c r="S18" s="206" t="s">
        <v>126</v>
      </c>
      <c r="T18" s="107" t="s">
        <v>127</v>
      </c>
      <c r="U18" s="107">
        <v>1900</v>
      </c>
      <c r="V18" s="107">
        <v>3500</v>
      </c>
      <c r="W18" s="107">
        <v>6</v>
      </c>
      <c r="X18" s="107">
        <v>2022</v>
      </c>
      <c r="Y18" s="107">
        <v>218</v>
      </c>
      <c r="Z18" s="107">
        <v>0</v>
      </c>
      <c r="AA18" s="206" t="s">
        <v>141</v>
      </c>
      <c r="AB18" s="206" t="s">
        <v>152</v>
      </c>
      <c r="AC18" s="107">
        <f t="shared" si="1"/>
        <v>0</v>
      </c>
    </row>
    <row r="19" spans="1:29" ht="15">
      <c r="A19" s="206">
        <v>2022</v>
      </c>
      <c r="B19" s="206">
        <v>345</v>
      </c>
      <c r="C19" s="206" t="s">
        <v>143</v>
      </c>
      <c r="D19" s="207" t="s">
        <v>144</v>
      </c>
      <c r="E19" s="207" t="s">
        <v>145</v>
      </c>
      <c r="F19" s="207" t="s">
        <v>141</v>
      </c>
      <c r="G19" s="208">
        <v>60.01</v>
      </c>
      <c r="H19" s="208">
        <v>2.31</v>
      </c>
      <c r="I19" s="206" t="s">
        <v>119</v>
      </c>
      <c r="J19" s="208">
        <f t="shared" si="0"/>
        <v>57.699999999999996</v>
      </c>
      <c r="K19" s="206" t="s">
        <v>146</v>
      </c>
      <c r="L19" s="206" t="s">
        <v>121</v>
      </c>
      <c r="M19" s="206" t="s">
        <v>147</v>
      </c>
      <c r="N19" s="206" t="s">
        <v>148</v>
      </c>
      <c r="O19" s="207" t="s">
        <v>149</v>
      </c>
      <c r="P19" s="206" t="s">
        <v>150</v>
      </c>
      <c r="Q19" s="206" t="s">
        <v>151</v>
      </c>
      <c r="R19" s="206" t="s">
        <v>125</v>
      </c>
      <c r="S19" s="206" t="s">
        <v>126</v>
      </c>
      <c r="T19" s="107" t="s">
        <v>153</v>
      </c>
      <c r="U19" s="107">
        <v>140</v>
      </c>
      <c r="V19" s="107">
        <v>9210</v>
      </c>
      <c r="W19" s="107">
        <v>1</v>
      </c>
      <c r="X19" s="107">
        <v>2022</v>
      </c>
      <c r="Y19" s="107">
        <v>307</v>
      </c>
      <c r="Z19" s="107">
        <v>0</v>
      </c>
      <c r="AA19" s="206" t="s">
        <v>141</v>
      </c>
      <c r="AB19" s="206" t="s">
        <v>152</v>
      </c>
      <c r="AC19" s="107">
        <f t="shared" si="1"/>
        <v>0</v>
      </c>
    </row>
    <row r="20" spans="1:29" ht="15">
      <c r="A20" s="206">
        <v>2022</v>
      </c>
      <c r="B20" s="206">
        <v>336</v>
      </c>
      <c r="C20" s="206" t="s">
        <v>130</v>
      </c>
      <c r="D20" s="207" t="s">
        <v>154</v>
      </c>
      <c r="E20" s="207" t="s">
        <v>130</v>
      </c>
      <c r="F20" s="207" t="s">
        <v>155</v>
      </c>
      <c r="G20" s="208">
        <v>32665.24</v>
      </c>
      <c r="H20" s="208">
        <v>0</v>
      </c>
      <c r="I20" s="206" t="s">
        <v>156</v>
      </c>
      <c r="J20" s="208">
        <f t="shared" si="0"/>
        <v>32665.24</v>
      </c>
      <c r="K20" s="206" t="s">
        <v>141</v>
      </c>
      <c r="L20" s="206" t="s">
        <v>121</v>
      </c>
      <c r="M20" s="206" t="s">
        <v>157</v>
      </c>
      <c r="N20" s="206" t="s">
        <v>130</v>
      </c>
      <c r="O20" s="207" t="s">
        <v>158</v>
      </c>
      <c r="P20" s="206" t="s">
        <v>159</v>
      </c>
      <c r="Q20" s="206" t="s">
        <v>159</v>
      </c>
      <c r="R20" s="206" t="s">
        <v>160</v>
      </c>
      <c r="S20" s="206" t="s">
        <v>161</v>
      </c>
      <c r="T20" s="107" t="s">
        <v>162</v>
      </c>
      <c r="U20" s="107">
        <v>3680</v>
      </c>
      <c r="V20" s="107">
        <v>5710</v>
      </c>
      <c r="W20" s="107">
        <v>99</v>
      </c>
      <c r="X20" s="107">
        <v>2020</v>
      </c>
      <c r="Y20" s="107">
        <v>291</v>
      </c>
      <c r="Z20" s="107">
        <v>0</v>
      </c>
      <c r="AA20" s="206" t="s">
        <v>141</v>
      </c>
      <c r="AB20" s="206" t="s">
        <v>163</v>
      </c>
      <c r="AC20" s="107">
        <f t="shared" si="1"/>
        <v>1</v>
      </c>
    </row>
    <row r="21" spans="1:29" ht="15">
      <c r="A21" s="206">
        <v>2022</v>
      </c>
      <c r="B21" s="206">
        <v>346</v>
      </c>
      <c r="C21" s="206" t="s">
        <v>143</v>
      </c>
      <c r="D21" s="207" t="s">
        <v>164</v>
      </c>
      <c r="E21" s="207" t="s">
        <v>148</v>
      </c>
      <c r="F21" s="207" t="s">
        <v>141</v>
      </c>
      <c r="G21" s="208">
        <v>363.46</v>
      </c>
      <c r="H21" s="208">
        <v>65.54</v>
      </c>
      <c r="I21" s="206" t="s">
        <v>119</v>
      </c>
      <c r="J21" s="208">
        <f t="shared" si="0"/>
        <v>297.91999999999996</v>
      </c>
      <c r="K21" s="206" t="s">
        <v>165</v>
      </c>
      <c r="L21" s="206" t="s">
        <v>121</v>
      </c>
      <c r="M21" s="206" t="s">
        <v>166</v>
      </c>
      <c r="N21" s="206" t="s">
        <v>143</v>
      </c>
      <c r="O21" s="207" t="s">
        <v>167</v>
      </c>
      <c r="P21" s="206" t="s">
        <v>168</v>
      </c>
      <c r="Q21" s="206" t="s">
        <v>169</v>
      </c>
      <c r="R21" s="206" t="s">
        <v>170</v>
      </c>
      <c r="S21" s="206" t="s">
        <v>171</v>
      </c>
      <c r="T21" s="107" t="s">
        <v>172</v>
      </c>
      <c r="U21" s="107">
        <v>2890</v>
      </c>
      <c r="V21" s="107">
        <v>7420</v>
      </c>
      <c r="W21" s="107">
        <v>99</v>
      </c>
      <c r="X21" s="107">
        <v>2022</v>
      </c>
      <c r="Y21" s="107">
        <v>165</v>
      </c>
      <c r="Z21" s="107">
        <v>0</v>
      </c>
      <c r="AA21" s="206" t="s">
        <v>141</v>
      </c>
      <c r="AB21" s="206" t="s">
        <v>173</v>
      </c>
      <c r="AC21" s="107">
        <f t="shared" si="1"/>
        <v>1</v>
      </c>
    </row>
    <row r="22" spans="1:29" ht="15">
      <c r="A22" s="206">
        <v>2022</v>
      </c>
      <c r="B22" s="206">
        <v>339</v>
      </c>
      <c r="C22" s="206" t="s">
        <v>136</v>
      </c>
      <c r="D22" s="207" t="s">
        <v>174</v>
      </c>
      <c r="E22" s="207" t="s">
        <v>175</v>
      </c>
      <c r="F22" s="207" t="s">
        <v>176</v>
      </c>
      <c r="G22" s="208">
        <v>73.2</v>
      </c>
      <c r="H22" s="208">
        <v>13.2</v>
      </c>
      <c r="I22" s="206" t="s">
        <v>119</v>
      </c>
      <c r="J22" s="208">
        <f t="shared" si="0"/>
        <v>60</v>
      </c>
      <c r="K22" s="206" t="s">
        <v>177</v>
      </c>
      <c r="L22" s="206" t="s">
        <v>121</v>
      </c>
      <c r="M22" s="206" t="s">
        <v>178</v>
      </c>
      <c r="N22" s="206" t="s">
        <v>179</v>
      </c>
      <c r="O22" s="207" t="s">
        <v>180</v>
      </c>
      <c r="P22" s="206" t="s">
        <v>181</v>
      </c>
      <c r="Q22" s="206" t="s">
        <v>181</v>
      </c>
      <c r="R22" s="206" t="s">
        <v>182</v>
      </c>
      <c r="S22" s="206" t="s">
        <v>183</v>
      </c>
      <c r="T22" s="107" t="s">
        <v>184</v>
      </c>
      <c r="U22" s="107">
        <v>250</v>
      </c>
      <c r="V22" s="107">
        <v>500</v>
      </c>
      <c r="W22" s="107">
        <v>2</v>
      </c>
      <c r="X22" s="107">
        <v>2022</v>
      </c>
      <c r="Y22" s="107">
        <v>82</v>
      </c>
      <c r="Z22" s="107">
        <v>0</v>
      </c>
      <c r="AA22" s="206" t="s">
        <v>141</v>
      </c>
      <c r="AB22" s="206" t="s">
        <v>185</v>
      </c>
      <c r="AC22" s="107">
        <f t="shared" si="1"/>
        <v>1</v>
      </c>
    </row>
    <row r="23" spans="1:29" ht="15">
      <c r="A23" s="206">
        <v>2022</v>
      </c>
      <c r="B23" s="206">
        <v>344</v>
      </c>
      <c r="C23" s="206" t="s">
        <v>143</v>
      </c>
      <c r="D23" s="207" t="s">
        <v>186</v>
      </c>
      <c r="E23" s="207" t="s">
        <v>187</v>
      </c>
      <c r="F23" s="207" t="s">
        <v>141</v>
      </c>
      <c r="G23" s="208">
        <v>6326.7</v>
      </c>
      <c r="H23" s="208">
        <v>1140.88</v>
      </c>
      <c r="I23" s="206" t="s">
        <v>119</v>
      </c>
      <c r="J23" s="208">
        <f t="shared" si="0"/>
        <v>5185.82</v>
      </c>
      <c r="K23" s="206" t="s">
        <v>188</v>
      </c>
      <c r="L23" s="206" t="s">
        <v>121</v>
      </c>
      <c r="M23" s="206" t="s">
        <v>189</v>
      </c>
      <c r="N23" s="206" t="s">
        <v>187</v>
      </c>
      <c r="O23" s="207" t="s">
        <v>190</v>
      </c>
      <c r="P23" s="206" t="s">
        <v>191</v>
      </c>
      <c r="Q23" s="206" t="s">
        <v>191</v>
      </c>
      <c r="R23" s="206" t="s">
        <v>160</v>
      </c>
      <c r="S23" s="206" t="s">
        <v>161</v>
      </c>
      <c r="T23" s="107" t="s">
        <v>192</v>
      </c>
      <c r="U23" s="107">
        <v>9050</v>
      </c>
      <c r="V23" s="107">
        <v>11830</v>
      </c>
      <c r="W23" s="107">
        <v>58</v>
      </c>
      <c r="X23" s="107">
        <v>2022</v>
      </c>
      <c r="Y23" s="107">
        <v>381</v>
      </c>
      <c r="Z23" s="107">
        <v>0</v>
      </c>
      <c r="AA23" s="206" t="s">
        <v>148</v>
      </c>
      <c r="AB23" s="206" t="s">
        <v>193</v>
      </c>
      <c r="AC23" s="107">
        <f t="shared" si="1"/>
        <v>1</v>
      </c>
    </row>
    <row r="24" spans="1:29" ht="15">
      <c r="A24" s="206">
        <v>2022</v>
      </c>
      <c r="B24" s="206">
        <v>333</v>
      </c>
      <c r="C24" s="206" t="s">
        <v>194</v>
      </c>
      <c r="D24" s="207" t="s">
        <v>195</v>
      </c>
      <c r="E24" s="207" t="s">
        <v>196</v>
      </c>
      <c r="F24" s="207" t="s">
        <v>197</v>
      </c>
      <c r="G24" s="208">
        <v>76928.47</v>
      </c>
      <c r="H24" s="208">
        <v>13872.35</v>
      </c>
      <c r="I24" s="206" t="s">
        <v>119</v>
      </c>
      <c r="J24" s="208">
        <f t="shared" si="0"/>
        <v>63056.12</v>
      </c>
      <c r="K24" s="206" t="s">
        <v>198</v>
      </c>
      <c r="L24" s="206" t="s">
        <v>121</v>
      </c>
      <c r="M24" s="206" t="s">
        <v>199</v>
      </c>
      <c r="N24" s="206" t="s">
        <v>194</v>
      </c>
      <c r="O24" s="207" t="s">
        <v>200</v>
      </c>
      <c r="P24" s="206" t="s">
        <v>201</v>
      </c>
      <c r="Q24" s="206" t="s">
        <v>201</v>
      </c>
      <c r="R24" s="206" t="s">
        <v>202</v>
      </c>
      <c r="S24" s="206" t="s">
        <v>203</v>
      </c>
      <c r="T24" s="107" t="s">
        <v>204</v>
      </c>
      <c r="U24" s="107">
        <v>8250</v>
      </c>
      <c r="V24" s="107">
        <v>11840</v>
      </c>
      <c r="W24" s="107">
        <v>2</v>
      </c>
      <c r="X24" s="107">
        <v>2022</v>
      </c>
      <c r="Y24" s="107">
        <v>242</v>
      </c>
      <c r="Z24" s="107">
        <v>0</v>
      </c>
      <c r="AA24" s="206" t="s">
        <v>194</v>
      </c>
      <c r="AB24" s="206" t="s">
        <v>205</v>
      </c>
      <c r="AC24" s="107">
        <f t="shared" si="1"/>
        <v>1</v>
      </c>
    </row>
    <row r="25" spans="1:29" ht="15">
      <c r="A25" s="206">
        <v>2022</v>
      </c>
      <c r="B25" s="206">
        <v>347</v>
      </c>
      <c r="C25" s="206" t="s">
        <v>143</v>
      </c>
      <c r="D25" s="207" t="s">
        <v>206</v>
      </c>
      <c r="E25" s="207" t="s">
        <v>143</v>
      </c>
      <c r="F25" s="207" t="s">
        <v>141</v>
      </c>
      <c r="G25" s="208">
        <v>79</v>
      </c>
      <c r="H25" s="208">
        <v>14.25</v>
      </c>
      <c r="I25" s="206" t="s">
        <v>119</v>
      </c>
      <c r="J25" s="208">
        <f t="shared" si="0"/>
        <v>64.75</v>
      </c>
      <c r="K25" s="206" t="s">
        <v>207</v>
      </c>
      <c r="L25" s="206" t="s">
        <v>208</v>
      </c>
      <c r="M25" s="206" t="s">
        <v>209</v>
      </c>
      <c r="N25" s="206" t="s">
        <v>210</v>
      </c>
      <c r="O25" s="207" t="s">
        <v>211</v>
      </c>
      <c r="P25" s="206" t="s">
        <v>212</v>
      </c>
      <c r="Q25" s="206" t="s">
        <v>213</v>
      </c>
      <c r="R25" s="206" t="s">
        <v>182</v>
      </c>
      <c r="S25" s="206" t="s">
        <v>183</v>
      </c>
      <c r="T25" s="107" t="s">
        <v>214</v>
      </c>
      <c r="U25" s="107">
        <v>130</v>
      </c>
      <c r="V25" s="107">
        <v>620</v>
      </c>
      <c r="W25" s="107">
        <v>99</v>
      </c>
      <c r="X25" s="107">
        <v>2022</v>
      </c>
      <c r="Y25" s="107">
        <v>77</v>
      </c>
      <c r="Z25" s="107">
        <v>0</v>
      </c>
      <c r="AA25" s="206" t="s">
        <v>141</v>
      </c>
      <c r="AB25" s="206" t="s">
        <v>215</v>
      </c>
      <c r="AC25" s="107">
        <f t="shared" si="1"/>
        <v>1</v>
      </c>
    </row>
    <row r="26" spans="1:29" ht="15">
      <c r="A26" s="206">
        <v>2022</v>
      </c>
      <c r="B26" s="206">
        <v>340</v>
      </c>
      <c r="C26" s="206" t="s">
        <v>136</v>
      </c>
      <c r="D26" s="207" t="s">
        <v>216</v>
      </c>
      <c r="E26" s="207" t="s">
        <v>175</v>
      </c>
      <c r="F26" s="207" t="s">
        <v>141</v>
      </c>
      <c r="G26" s="208">
        <v>652</v>
      </c>
      <c r="H26" s="208">
        <v>0</v>
      </c>
      <c r="I26" s="206" t="s">
        <v>156</v>
      </c>
      <c r="J26" s="208">
        <f t="shared" si="0"/>
        <v>652</v>
      </c>
      <c r="K26" s="206" t="s">
        <v>217</v>
      </c>
      <c r="L26" s="206" t="s">
        <v>121</v>
      </c>
      <c r="M26" s="206" t="s">
        <v>218</v>
      </c>
      <c r="N26" s="206" t="s">
        <v>134</v>
      </c>
      <c r="O26" s="207" t="s">
        <v>219</v>
      </c>
      <c r="P26" s="206" t="s">
        <v>220</v>
      </c>
      <c r="Q26" s="206" t="s">
        <v>221</v>
      </c>
      <c r="R26" s="206" t="s">
        <v>182</v>
      </c>
      <c r="S26" s="206" t="s">
        <v>183</v>
      </c>
      <c r="T26" s="107" t="s">
        <v>184</v>
      </c>
      <c r="U26" s="107">
        <v>250</v>
      </c>
      <c r="V26" s="107">
        <v>480</v>
      </c>
      <c r="W26" s="107">
        <v>99</v>
      </c>
      <c r="X26" s="107">
        <v>2022</v>
      </c>
      <c r="Y26" s="107">
        <v>85</v>
      </c>
      <c r="Z26" s="107">
        <v>0</v>
      </c>
      <c r="AA26" s="206" t="s">
        <v>141</v>
      </c>
      <c r="AB26" s="206" t="s">
        <v>222</v>
      </c>
      <c r="AC26" s="107">
        <f t="shared" si="1"/>
        <v>1</v>
      </c>
    </row>
    <row r="27" spans="1:29" ht="15">
      <c r="A27" s="206">
        <v>2022</v>
      </c>
      <c r="B27" s="206">
        <v>341</v>
      </c>
      <c r="C27" s="206" t="s">
        <v>136</v>
      </c>
      <c r="D27" s="207" t="s">
        <v>223</v>
      </c>
      <c r="E27" s="207" t="s">
        <v>136</v>
      </c>
      <c r="F27" s="207" t="s">
        <v>224</v>
      </c>
      <c r="G27" s="208">
        <v>252</v>
      </c>
      <c r="H27" s="208">
        <v>0</v>
      </c>
      <c r="I27" s="206" t="s">
        <v>156</v>
      </c>
      <c r="J27" s="208">
        <f t="shared" si="0"/>
        <v>252</v>
      </c>
      <c r="K27" s="206" t="s">
        <v>225</v>
      </c>
      <c r="L27" s="206" t="s">
        <v>121</v>
      </c>
      <c r="M27" s="206" t="s">
        <v>226</v>
      </c>
      <c r="N27" s="206" t="s">
        <v>136</v>
      </c>
      <c r="O27" s="207" t="s">
        <v>227</v>
      </c>
      <c r="P27" s="206" t="s">
        <v>228</v>
      </c>
      <c r="Q27" s="206" t="s">
        <v>141</v>
      </c>
      <c r="R27" s="206" t="s">
        <v>182</v>
      </c>
      <c r="S27" s="206" t="s">
        <v>183</v>
      </c>
      <c r="T27" s="107" t="s">
        <v>184</v>
      </c>
      <c r="U27" s="107">
        <v>250</v>
      </c>
      <c r="V27" s="107">
        <v>480</v>
      </c>
      <c r="W27" s="107">
        <v>99</v>
      </c>
      <c r="X27" s="107">
        <v>2022</v>
      </c>
      <c r="Y27" s="107">
        <v>324</v>
      </c>
      <c r="Z27" s="107">
        <v>0</v>
      </c>
      <c r="AA27" s="206" t="s">
        <v>141</v>
      </c>
      <c r="AB27" s="206" t="s">
        <v>152</v>
      </c>
      <c r="AC27" s="107">
        <f t="shared" si="1"/>
        <v>1</v>
      </c>
    </row>
    <row r="28" spans="1:29" ht="15">
      <c r="A28" s="206">
        <v>2022</v>
      </c>
      <c r="B28" s="206">
        <v>343</v>
      </c>
      <c r="C28" s="206" t="s">
        <v>136</v>
      </c>
      <c r="D28" s="207" t="s">
        <v>229</v>
      </c>
      <c r="E28" s="207" t="s">
        <v>136</v>
      </c>
      <c r="F28" s="207" t="s">
        <v>230</v>
      </c>
      <c r="G28" s="208">
        <v>8583.43</v>
      </c>
      <c r="H28" s="208">
        <v>1547.83</v>
      </c>
      <c r="I28" s="206" t="s">
        <v>119</v>
      </c>
      <c r="J28" s="208">
        <f t="shared" si="0"/>
        <v>7035.6</v>
      </c>
      <c r="K28" s="206" t="s">
        <v>231</v>
      </c>
      <c r="L28" s="206" t="s">
        <v>121</v>
      </c>
      <c r="M28" s="206" t="s">
        <v>232</v>
      </c>
      <c r="N28" s="206" t="s">
        <v>136</v>
      </c>
      <c r="O28" s="207" t="s">
        <v>233</v>
      </c>
      <c r="P28" s="206" t="s">
        <v>234</v>
      </c>
      <c r="Q28" s="206" t="s">
        <v>141</v>
      </c>
      <c r="R28" s="206" t="s">
        <v>202</v>
      </c>
      <c r="S28" s="206" t="s">
        <v>203</v>
      </c>
      <c r="T28" s="107" t="s">
        <v>235</v>
      </c>
      <c r="U28" s="107">
        <v>9030</v>
      </c>
      <c r="V28" s="107">
        <v>13194</v>
      </c>
      <c r="W28" s="107">
        <v>4</v>
      </c>
      <c r="X28" s="107">
        <v>2022</v>
      </c>
      <c r="Y28" s="107">
        <v>108</v>
      </c>
      <c r="Z28" s="107">
        <v>0</v>
      </c>
      <c r="AA28" s="206" t="s">
        <v>141</v>
      </c>
      <c r="AB28" s="206" t="s">
        <v>236</v>
      </c>
      <c r="AC28" s="107">
        <f t="shared" si="1"/>
        <v>1</v>
      </c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9" ht="15">
      <c r="C30" s="107"/>
      <c r="D30" s="107"/>
      <c r="E30" s="107"/>
      <c r="F30" s="210" t="s">
        <v>237</v>
      </c>
      <c r="G30" s="209">
        <f>SUM(G11:G28)</f>
        <v>131953.31</v>
      </c>
      <c r="H30" s="107"/>
      <c r="I30" s="107"/>
      <c r="J30" s="107"/>
      <c r="N30" s="107"/>
      <c r="O30" s="107"/>
      <c r="P30" s="107"/>
      <c r="Q30" s="107"/>
      <c r="S30" s="107"/>
      <c r="AB30" s="107"/>
      <c r="AC30" s="212">
        <f>SUM(AC11:AC28)</f>
        <v>11</v>
      </c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="107" customFormat="1" ht="15"/>
    <row r="34" s="107" customFormat="1" ht="15"/>
    <row r="35" s="107" customFormat="1" ht="15"/>
    <row r="36" s="107" customFormat="1" ht="15"/>
    <row r="3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8">
    <dataValidation type="list" allowBlank="1" showInputMessage="1" showErrorMessage="1" errorTitle="SCISSIONE PAGAMENTI" error="Selezionare 'NO' se il documento non è soggeto alla Scissione Pagamenti" sqref="I12:I31">
      <formula1>"SI, NO"</formula1>
    </dataValidation>
    <dataValidation type="list" allowBlank="1" showInputMessage="1" showErrorMessage="1" errorTitle="SCISSIONE PAGAMENTI" error="Selezionare 'NO' se il documento non è soggeto alla Scissione Pagamenti" sqref="I13:I31">
      <formula1>"SI, NO"</formula1>
    </dataValidation>
    <dataValidation type="list" allowBlank="1" showInputMessage="1" showErrorMessage="1" errorTitle="SCISSIONE PAGAMENTI" error="Selezionare 'NO' se il documento non è soggeto alla Scissione Pagamenti" sqref="I14:I31">
      <formula1>"SI, NO"</formula1>
    </dataValidation>
    <dataValidation type="list" allowBlank="1" showInputMessage="1" showErrorMessage="1" errorTitle="SCISSIONE PAGAMENTI" error="Selezionare 'NO' se il documento non è soggeto alla Scissione Pagamenti" sqref="I15:I31">
      <formula1>"SI, NO"</formula1>
    </dataValidation>
    <dataValidation type="list" allowBlank="1" showInputMessage="1" showErrorMessage="1" errorTitle="SCISSIONE PAGAMENTI" error="Selezionare 'NO' se il documento non è soggeto alla Scissione Pagamenti" sqref="I16:I31">
      <formula1>"SI, NO"</formula1>
    </dataValidation>
    <dataValidation type="list" allowBlank="1" showInputMessage="1" showErrorMessage="1" errorTitle="SCISSIONE PAGAMENTI" error="Selezionare 'NO' se il documento non è soggeto alla Scissione Pagamenti" sqref="I17:I31">
      <formula1>"SI, NO"</formula1>
    </dataValidation>
    <dataValidation type="list" allowBlank="1" showInputMessage="1" showErrorMessage="1" errorTitle="SCISSIONE PAGAMENTI" error="Selezionare 'NO' se il documento non è soggeto alla Scissione Pagamenti" sqref="I18:I31">
      <formula1>"SI, NO"</formula1>
    </dataValidation>
    <dataValidation type="list" allowBlank="1" showInputMessage="1" showErrorMessage="1" errorTitle="SCISSIONE PAGAMENTI" error="Selezionare 'NO' se il documento non è soggeto alla Scissione Pagamenti" sqref="I19:I31">
      <formula1>"SI, NO"</formula1>
    </dataValidation>
    <dataValidation type="list" allowBlank="1" showInputMessage="1" showErrorMessage="1" errorTitle="SCISSIONE PAGAMENTI" error="Selezionare 'NO' se il documento non è soggeto alla Scissione Pagamenti" sqref="I20:I31">
      <formula1>"SI, NO"</formula1>
    </dataValidation>
    <dataValidation type="list" allowBlank="1" showInputMessage="1" showErrorMessage="1" errorTitle="SCISSIONE PAGAMENTI" error="Selezionare 'NO' se il documento non è soggeto alla Scissione Pagamenti" sqref="I21:I31">
      <formula1>"SI, NO"</formula1>
    </dataValidation>
    <dataValidation type="list" allowBlank="1" showInputMessage="1" showErrorMessage="1" errorTitle="SCISSIONE PAGAMENTI" error="Selezionare 'NO' se il documento non è soggeto alla Scissione Pagamenti" sqref="I22:I31">
      <formula1>"SI, NO"</formula1>
    </dataValidation>
    <dataValidation type="list" allowBlank="1" showInputMessage="1" showErrorMessage="1" errorTitle="SCISSIONE PAGAMENTI" error="Selezionare 'NO' se il documento non è soggeto alla Scissione Pagamenti" sqref="I23:I31">
      <formula1>"SI, NO"</formula1>
    </dataValidation>
    <dataValidation type="list" allowBlank="1" showInputMessage="1" showErrorMessage="1" errorTitle="SCISSIONE PAGAMENTI" error="Selezionare 'NO' se il documento non è soggeto alla Scissione Pagamenti" sqref="I24:I31">
      <formula1>"SI, NO"</formula1>
    </dataValidation>
    <dataValidation type="list" allowBlank="1" showInputMessage="1" showErrorMessage="1" errorTitle="SCISSIONE PAGAMENTI" error="Selezionare 'NO' se il documento non è soggeto alla Scissione Pagamenti" sqref="I25:I31">
      <formula1>"SI, NO"</formula1>
    </dataValidation>
    <dataValidation type="list" allowBlank="1" showInputMessage="1" showErrorMessage="1" errorTitle="SCISSIONE PAGAMENTI" error="Selezionare 'NO' se il documento non è soggeto alla Scissione Pagamenti" sqref="I26:I31">
      <formula1>"SI, NO"</formula1>
    </dataValidation>
    <dataValidation type="list" allowBlank="1" showInputMessage="1" showErrorMessage="1" errorTitle="SCISSIONE PAGAMENTI" error="Selezionare 'NO' se il documento non è soggeto alla Scissione Pagamenti" sqref="I27:I31">
      <formula1>"SI, NO"</formula1>
    </dataValidation>
    <dataValidation type="list" allowBlank="1" showInputMessage="1" showErrorMessage="1" errorTitle="SCISSIONE PAGAMENTI" error="Selezionare 'NO' se il documento non è soggeto alla Scissione Pagamenti" sqref="I28:I31">
      <formula1>"SI, NO"</formula1>
    </dataValidation>
    <dataValidation type="list" allowBlank="1" showInputMessage="1" showErrorMessage="1" errorTitle="SCISSIONE PAGAMENTI" error="Selezionare 'NO' se il documento non è soggeto alla Scissione Pagamenti" sqref="I29:I31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1"/>
    </row>
    <row r="2" s="97" customFormat="1" ht="15" customHeight="1"/>
    <row r="3" spans="1:17" s="90" customFormat="1" ht="22.5" customHeight="1">
      <c r="A3" s="298" t="s">
        <v>112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0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0"/>
    </row>
    <row r="5" spans="1:17" s="90" customFormat="1" ht="22.5" customHeight="1">
      <c r="A5" s="285" t="s">
        <v>111</v>
      </c>
      <c r="B5" s="285"/>
      <c r="C5" s="285"/>
      <c r="D5" s="285"/>
      <c r="E5" s="285"/>
      <c r="F5" s="285"/>
      <c r="G5" s="285"/>
      <c r="H5" s="285"/>
      <c r="I5" s="286"/>
      <c r="J5" s="205" t="s">
        <v>110</v>
      </c>
      <c r="K5" s="149"/>
      <c r="L5" s="149"/>
      <c r="M5" s="149"/>
      <c r="N5" s="149"/>
      <c r="O5" s="149"/>
      <c r="P5" s="204"/>
      <c r="Q5" s="150"/>
    </row>
    <row r="6" spans="3:16" s="90" customFormat="1" ht="22.5" customHeight="1">
      <c r="C6" s="293" t="s">
        <v>97</v>
      </c>
      <c r="D6" s="294"/>
      <c r="E6" s="294"/>
      <c r="F6" s="294"/>
      <c r="G6" s="295"/>
      <c r="H6" s="198">
        <v>0</v>
      </c>
      <c r="I6" s="202"/>
      <c r="J6" s="291" t="s">
        <v>97</v>
      </c>
      <c r="K6" s="291"/>
      <c r="L6" s="291"/>
      <c r="M6" s="291"/>
      <c r="N6" s="292"/>
      <c r="O6" s="203">
        <v>0</v>
      </c>
      <c r="P6" s="202"/>
    </row>
    <row r="7" spans="3:16" s="90" customFormat="1" ht="22.5" customHeight="1">
      <c r="C7" s="293" t="s">
        <v>95</v>
      </c>
      <c r="D7" s="294"/>
      <c r="E7" s="294"/>
      <c r="F7" s="294"/>
      <c r="G7" s="199"/>
      <c r="H7" s="198">
        <v>0</v>
      </c>
      <c r="I7" s="200"/>
      <c r="J7" s="289" t="s">
        <v>95</v>
      </c>
      <c r="K7" s="289"/>
      <c r="L7" s="289"/>
      <c r="M7" s="289"/>
      <c r="N7" s="290"/>
      <c r="O7" s="201">
        <v>0</v>
      </c>
      <c r="P7" s="200"/>
    </row>
    <row r="8" spans="3:16" s="90" customFormat="1" ht="22.5" customHeight="1">
      <c r="C8" s="293" t="s">
        <v>94</v>
      </c>
      <c r="D8" s="294"/>
      <c r="E8" s="294"/>
      <c r="F8" s="294"/>
      <c r="G8" s="199"/>
      <c r="H8" s="198">
        <f>H6-H7</f>
        <v>0</v>
      </c>
      <c r="I8" s="196"/>
      <c r="J8" s="287" t="s">
        <v>94</v>
      </c>
      <c r="K8" s="287"/>
      <c r="L8" s="287"/>
      <c r="M8" s="287"/>
      <c r="N8" s="288"/>
      <c r="O8" s="197">
        <v>0</v>
      </c>
      <c r="P8" s="196"/>
    </row>
    <row r="9" spans="3:16" s="90" customFormat="1" ht="15">
      <c r="C9" s="195"/>
      <c r="D9" s="195"/>
      <c r="E9" s="195"/>
      <c r="F9" s="195"/>
      <c r="G9" s="194"/>
      <c r="H9" s="193"/>
      <c r="I9" s="166"/>
      <c r="J9" s="169"/>
      <c r="K9" s="169"/>
      <c r="L9" s="169"/>
      <c r="M9" s="169"/>
      <c r="N9" s="169"/>
      <c r="O9" s="192"/>
      <c r="P9" s="191"/>
    </row>
    <row r="10" spans="1:16" s="90" customFormat="1" ht="16.5" customHeight="1">
      <c r="A10" s="300" t="s">
        <v>109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48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0" t="s">
        <v>108</v>
      </c>
      <c r="C12" s="104" t="s">
        <v>24</v>
      </c>
      <c r="D12" s="105" t="s">
        <v>25</v>
      </c>
      <c r="E12" s="189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8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pomaretto</cp:lastModifiedBy>
  <cp:lastPrinted>2015-01-23T09:39:52Z</cp:lastPrinted>
  <dcterms:created xsi:type="dcterms:W3CDTF">1996-11-05T10:16:36Z</dcterms:created>
  <dcterms:modified xsi:type="dcterms:W3CDTF">2023-01-31T15:02:30Z</dcterms:modified>
  <cp:category/>
  <cp:version/>
  <cp:contentType/>
  <cp:contentStatus/>
</cp:coreProperties>
</file>