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ustomProperty1.bin" ContentType="application/vnd.openxmlformats-officedocument.spreadsheetml.customProperty"/>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5" rupBuild="14420"/>
  <workbookPr filterPrivacy="1" codeName="ThisWorkbook" autoCompressPictures="0"/>
  <bookViews>
    <workbookView xWindow="-120" yWindow="-120" windowWidth="25440" windowHeight="15270" tabRatio="788" activeTab="5"/>
  </bookViews>
  <sheets>
    <sheet name="Gennaio" sheetId="14" r:id="rId1"/>
    <sheet name="Febbraio" sheetId="15" r:id="rId2"/>
    <sheet name="Marzo" sheetId="16" r:id="rId3"/>
    <sheet name="Aprile" sheetId="17" r:id="rId4"/>
    <sheet name="Maggio" sheetId="18" r:id="rId5"/>
    <sheet name="Giugno" sheetId="19" r:id="rId6"/>
    <sheet name="Luglio" sheetId="20" r:id="rId7"/>
    <sheet name="Agosto" sheetId="21" r:id="rId8"/>
    <sheet name="Settembre" sheetId="22" r:id="rId9"/>
    <sheet name="Ottobre" sheetId="23" r:id="rId10"/>
    <sheet name="Novembre" sheetId="24" r:id="rId11"/>
    <sheet name="Dicembre" sheetId="25" r:id="rId12"/>
  </sheets>
  <definedNames>
    <definedName name="AnnoCalendario">Gennaio!$K$5</definedName>
    <definedName name="_xlnm.Print_Area" localSheetId="7">Agosto!$A:$I</definedName>
    <definedName name="_xlnm.Print_Area" localSheetId="3">Aprile!$A:$I</definedName>
    <definedName name="_xlnm.Print_Area" localSheetId="11">Dicembre!$A:$I</definedName>
    <definedName name="_xlnm.Print_Area" localSheetId="1">Febbraio!$A:$I</definedName>
    <definedName name="_xlnm.Print_Area" localSheetId="0">Gennaio!$A:$I</definedName>
    <definedName name="_xlnm.Print_Area" localSheetId="5">Giugno!$A:$I</definedName>
    <definedName name="_xlnm.Print_Area" localSheetId="6">Luglio!$A:$I</definedName>
    <definedName name="_xlnm.Print_Area" localSheetId="4">Maggio!$A:$I</definedName>
    <definedName name="_xlnm.Print_Area" localSheetId="2">Marzo!$A:$I</definedName>
    <definedName name="_xlnm.Print_Area" localSheetId="10">Novembre!$A:$I</definedName>
    <definedName name="_xlnm.Print_Area" localSheetId="9">Ottobre!$A:$I</definedName>
    <definedName name="_xlnm.Print_Area" localSheetId="8">Settembre!$A:$I</definedName>
    <definedName name="AreaTitoloColonna1..H12.1">Gennaio!$B$3</definedName>
    <definedName name="AreaTitoloColonna1..H12.10">Ottobre!$B$3</definedName>
    <definedName name="AreaTitoloColonna1..H12.11">Novembre!$B$3</definedName>
    <definedName name="AreaTitoloColonna1..H12.12">Dicembre!$B$3</definedName>
    <definedName name="AreaTitoloColonna1..H12.2">Febbraio!$B$3</definedName>
    <definedName name="AreaTitoloColonna1..H12.3">Marzo!$B$3</definedName>
    <definedName name="AreaTitoloColonna1..H12.4">Aprile!$B$3</definedName>
    <definedName name="AreaTitoloColonna1..H12.5">Maggio!$B$3</definedName>
    <definedName name="AreaTitoloColonna1..H12.6">Giugno!$B$3</definedName>
    <definedName name="AreaTitoloColonna1..H12.7">Luglio!$B$3</definedName>
    <definedName name="AreaTitoloColonna1..H12.8">Agosto!$B$3</definedName>
    <definedName name="AreaTitoloColonna1..H12.9">Settembre!$B$3</definedName>
    <definedName name="AreaTitoloColonna2..C14.1">Gennaio!$B$3</definedName>
    <definedName name="AreaTitoloColonna2..C14.10">Ottobre!$B$3</definedName>
    <definedName name="AreaTitoloColonna2..C14.11">Novembre!$B$3</definedName>
    <definedName name="AreaTitoloColonna2..C14.12">Dicembre!$B$3</definedName>
    <definedName name="AreaTitoloColonna2..C14.2">Febbraio!$B$3</definedName>
    <definedName name="AreaTitoloColonna2..C14.3">Marzo!$B$3</definedName>
    <definedName name="AreaTitoloColonna2..C14.4">Aprile!$B$3</definedName>
    <definedName name="AreaTitoloColonna2..C14.5">Maggio!$B$3</definedName>
    <definedName name="AreaTitoloColonna2..C14.6">Giugno!$B$3</definedName>
    <definedName name="AreaTitoloColonna2..C14.7">Luglio!$B$3</definedName>
    <definedName name="AreaTitoloColonna2..C14.8">Agosto!$B$3</definedName>
    <definedName name="AreaTitoloColonna2..C14.9">Settembre!$B$3</definedName>
    <definedName name="AreaTitoloRiga1..K3">Gennaio!$K$4</definedName>
    <definedName name="GiorniESettimane">{0,1,2,3,4,5,6} + {0;1;2;3;4;5}*7</definedName>
    <definedName name="InizioSettimana">Gennaio!$L$5</definedName>
  </definedNames>
  <calcPr calcId="152511" iterateDelta="1E-4"/>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2" i="14" l="1"/>
  <c r="B2" i="25" l="1"/>
  <c r="B2" i="24"/>
  <c r="B2" i="23"/>
  <c r="B2" i="22"/>
  <c r="B2" i="21"/>
  <c r="B2" i="20"/>
  <c r="B2" i="19"/>
  <c r="B2" i="18"/>
  <c r="B2" i="17"/>
  <c r="B2" i="16"/>
  <c r="B2" i="15"/>
  <c r="B3" i="24" l="1"/>
  <c r="B3" i="23"/>
  <c r="B3" i="22"/>
  <c r="B3" i="21"/>
  <c r="B3" i="20"/>
  <c r="B3" i="19" l="1"/>
  <c r="B3" i="18"/>
  <c r="B3" i="17"/>
  <c r="B3" i="16" l="1"/>
  <c r="B3" i="25" l="1"/>
  <c r="B3" i="15" l="1"/>
  <c r="B14" i="25" l="1" a="1"/>
  <c r="C14" i="25" s="1"/>
  <c r="B12" i="25" a="1"/>
  <c r="H12" i="25" s="1"/>
  <c r="B10" i="25" a="1"/>
  <c r="G10" i="25" s="1"/>
  <c r="B8" i="25" a="1"/>
  <c r="G8" i="25" s="1"/>
  <c r="B6" i="25" a="1"/>
  <c r="H6" i="25" s="1"/>
  <c r="B4" i="25" a="1"/>
  <c r="G4" i="25" s="1"/>
  <c r="G3" i="25" s="1"/>
  <c r="B14" i="24" a="1"/>
  <c r="C14" i="24" s="1"/>
  <c r="B12" i="24" a="1"/>
  <c r="H12" i="24" s="1"/>
  <c r="B10" i="24" a="1"/>
  <c r="G10" i="24" s="1"/>
  <c r="B8" i="24" a="1"/>
  <c r="G8" i="24" s="1"/>
  <c r="B6" i="24" a="1"/>
  <c r="H6" i="24" s="1"/>
  <c r="B4" i="24" a="1"/>
  <c r="G4" i="24" s="1"/>
  <c r="G3" i="24" s="1"/>
  <c r="B14" i="23" a="1"/>
  <c r="C14" i="23" s="1"/>
  <c r="B12" i="23" a="1"/>
  <c r="H12" i="23" s="1"/>
  <c r="B10" i="23" a="1"/>
  <c r="G10" i="23" s="1"/>
  <c r="B8" i="23" a="1"/>
  <c r="G8" i="23" s="1"/>
  <c r="B6" i="23" a="1"/>
  <c r="H6" i="23" s="1"/>
  <c r="B4" i="23" a="1"/>
  <c r="G4" i="23" s="1"/>
  <c r="G3" i="23" s="1"/>
  <c r="B14" i="22" a="1"/>
  <c r="C14" i="22" s="1"/>
  <c r="B12" i="22" a="1"/>
  <c r="H12" i="22" s="1"/>
  <c r="B10" i="22" a="1"/>
  <c r="G10" i="22" s="1"/>
  <c r="B8" i="22" a="1"/>
  <c r="H8" i="22" s="1"/>
  <c r="B6" i="22" a="1"/>
  <c r="G6" i="22" s="1"/>
  <c r="B4" i="22" a="1"/>
  <c r="H4" i="22" s="1"/>
  <c r="H3" i="22" s="1"/>
  <c r="B14" i="21" a="1"/>
  <c r="C14" i="21" s="1"/>
  <c r="B12" i="21" a="1"/>
  <c r="H12" i="21" s="1"/>
  <c r="B10" i="21" a="1"/>
  <c r="G10" i="21" s="1"/>
  <c r="B8" i="21" a="1"/>
  <c r="G8" i="21" s="1"/>
  <c r="B6" i="21" a="1"/>
  <c r="H6" i="21" s="1"/>
  <c r="B4" i="21" a="1"/>
  <c r="G4" i="21" s="1"/>
  <c r="G3" i="21" s="1"/>
  <c r="B14" i="20" a="1"/>
  <c r="C14" i="20" s="1"/>
  <c r="B12" i="20" a="1"/>
  <c r="H12" i="20" s="1"/>
  <c r="B10" i="20" a="1"/>
  <c r="G10" i="20" s="1"/>
  <c r="B8" i="20" a="1"/>
  <c r="H8" i="20" s="1"/>
  <c r="B6" i="20" a="1"/>
  <c r="G6" i="20" s="1"/>
  <c r="B4" i="20" a="1"/>
  <c r="E4" i="20" s="1"/>
  <c r="E3" i="20" s="1"/>
  <c r="B14" i="19" a="1"/>
  <c r="C14" i="19" s="1"/>
  <c r="B12" i="19" a="1"/>
  <c r="H12" i="19" s="1"/>
  <c r="B10" i="19" a="1"/>
  <c r="G10" i="19" s="1"/>
  <c r="B8" i="19" a="1"/>
  <c r="H8" i="19" s="1"/>
  <c r="B6" i="19" a="1"/>
  <c r="G6" i="19" s="1"/>
  <c r="B4" i="19" a="1"/>
  <c r="H4" i="19" s="1"/>
  <c r="H3" i="19" s="1"/>
  <c r="B14" i="18" a="1"/>
  <c r="C14" i="18" s="1"/>
  <c r="B12" i="18" a="1"/>
  <c r="G12" i="18" s="1"/>
  <c r="B10" i="18" a="1"/>
  <c r="G10" i="18" s="1"/>
  <c r="B8" i="18" a="1"/>
  <c r="G8" i="18" s="1"/>
  <c r="B6" i="18" a="1"/>
  <c r="G6" i="18" s="1"/>
  <c r="B4" i="18" a="1"/>
  <c r="G4" i="18" s="1"/>
  <c r="G3" i="18" s="1"/>
  <c r="B14" i="17" a="1"/>
  <c r="B14" i="17" s="1"/>
  <c r="B12" i="17" a="1"/>
  <c r="G12" i="17" s="1"/>
  <c r="B10" i="17" a="1"/>
  <c r="H10" i="17" s="1"/>
  <c r="B8" i="17" a="1"/>
  <c r="H8" i="17" s="1"/>
  <c r="B6" i="17" a="1"/>
  <c r="G6" i="17" s="1"/>
  <c r="B4" i="17" a="1"/>
  <c r="H4" i="17" s="1"/>
  <c r="H3" i="17" s="1"/>
  <c r="B14" i="16" a="1"/>
  <c r="C14" i="16" s="1"/>
  <c r="B12" i="16" a="1"/>
  <c r="H12" i="16" s="1"/>
  <c r="B10" i="16" a="1"/>
  <c r="G10" i="16" s="1"/>
  <c r="B8" i="16" a="1"/>
  <c r="H8" i="16" s="1"/>
  <c r="B6" i="16" a="1"/>
  <c r="G6" i="16" s="1"/>
  <c r="B4" i="16" a="1"/>
  <c r="H4" i="16" s="1"/>
  <c r="H3" i="16" s="1"/>
  <c r="B14" i="15" a="1"/>
  <c r="C14" i="15" s="1"/>
  <c r="B12" i="15" a="1"/>
  <c r="H12" i="15" s="1"/>
  <c r="B10" i="15" a="1"/>
  <c r="G10" i="15" s="1"/>
  <c r="B8" i="15" a="1"/>
  <c r="H8" i="15" s="1"/>
  <c r="B6" i="15" a="1"/>
  <c r="G6" i="15" s="1"/>
  <c r="B4" i="15" a="1"/>
  <c r="H4" i="15" s="1"/>
  <c r="H3" i="15" s="1"/>
  <c r="B8" i="18" l="1"/>
  <c r="B4" i="18"/>
  <c r="B12" i="18"/>
  <c r="F4" i="18"/>
  <c r="F3" i="18" s="1"/>
  <c r="F8" i="18"/>
  <c r="F12" i="18"/>
  <c r="D6" i="18"/>
  <c r="H6" i="18"/>
  <c r="D10" i="18"/>
  <c r="H10" i="18"/>
  <c r="D4" i="18"/>
  <c r="D3" i="18" s="1"/>
  <c r="H4" i="18"/>
  <c r="H3" i="18" s="1"/>
  <c r="B6" i="18"/>
  <c r="F6" i="18"/>
  <c r="D8" i="18"/>
  <c r="H8" i="18"/>
  <c r="B10" i="18"/>
  <c r="F10" i="18"/>
  <c r="D12" i="18"/>
  <c r="H12" i="18"/>
  <c r="B14" i="18"/>
  <c r="C6" i="25"/>
  <c r="E6" i="25"/>
  <c r="G6" i="25"/>
  <c r="C12" i="25"/>
  <c r="E12" i="25"/>
  <c r="G12" i="25"/>
  <c r="B4" i="25"/>
  <c r="D4" i="25"/>
  <c r="D3" i="25" s="1"/>
  <c r="F4" i="25"/>
  <c r="F3" i="25" s="1"/>
  <c r="H4" i="25"/>
  <c r="H3" i="25" s="1"/>
  <c r="B6" i="25"/>
  <c r="D6" i="25"/>
  <c r="F6" i="25"/>
  <c r="B8" i="25"/>
  <c r="D8" i="25"/>
  <c r="F8" i="25"/>
  <c r="H8" i="25"/>
  <c r="B10" i="25"/>
  <c r="D10" i="25"/>
  <c r="F10" i="25"/>
  <c r="H10" i="25"/>
  <c r="B12" i="25"/>
  <c r="D12" i="25"/>
  <c r="F12" i="25"/>
  <c r="B14" i="25"/>
  <c r="C4" i="25"/>
  <c r="C3" i="25" s="1"/>
  <c r="E4" i="25"/>
  <c r="E3" i="25" s="1"/>
  <c r="C8" i="25"/>
  <c r="E8" i="25"/>
  <c r="C10" i="25"/>
  <c r="E10" i="25"/>
  <c r="C6" i="24"/>
  <c r="E6" i="24"/>
  <c r="G6" i="24"/>
  <c r="C12" i="24"/>
  <c r="E12" i="24"/>
  <c r="G12" i="24"/>
  <c r="B4" i="24"/>
  <c r="D4" i="24"/>
  <c r="D3" i="24" s="1"/>
  <c r="F4" i="24"/>
  <c r="F3" i="24" s="1"/>
  <c r="H4" i="24"/>
  <c r="H3" i="24" s="1"/>
  <c r="B6" i="24"/>
  <c r="D6" i="24"/>
  <c r="F6" i="24"/>
  <c r="B8" i="24"/>
  <c r="D8" i="24"/>
  <c r="F8" i="24"/>
  <c r="H8" i="24"/>
  <c r="B10" i="24"/>
  <c r="D10" i="24"/>
  <c r="F10" i="24"/>
  <c r="H10" i="24"/>
  <c r="B12" i="24"/>
  <c r="D12" i="24"/>
  <c r="F12" i="24"/>
  <c r="B14" i="24"/>
  <c r="C4" i="24"/>
  <c r="C3" i="24" s="1"/>
  <c r="E4" i="24"/>
  <c r="E3" i="24" s="1"/>
  <c r="C8" i="24"/>
  <c r="E8" i="24"/>
  <c r="C10" i="24"/>
  <c r="E10" i="24"/>
  <c r="C6" i="23"/>
  <c r="E6" i="23"/>
  <c r="G6" i="23"/>
  <c r="C12" i="23"/>
  <c r="E12" i="23"/>
  <c r="G12" i="23"/>
  <c r="B4" i="23"/>
  <c r="D4" i="23"/>
  <c r="D3" i="23" s="1"/>
  <c r="F4" i="23"/>
  <c r="F3" i="23" s="1"/>
  <c r="H4" i="23"/>
  <c r="H3" i="23" s="1"/>
  <c r="B6" i="23"/>
  <c r="D6" i="23"/>
  <c r="F6" i="23"/>
  <c r="B8" i="23"/>
  <c r="D8" i="23"/>
  <c r="F8" i="23"/>
  <c r="H8" i="23"/>
  <c r="B10" i="23"/>
  <c r="D10" i="23"/>
  <c r="F10" i="23"/>
  <c r="H10" i="23"/>
  <c r="B12" i="23"/>
  <c r="D12" i="23"/>
  <c r="F12" i="23"/>
  <c r="B14" i="23"/>
  <c r="C4" i="23"/>
  <c r="C3" i="23" s="1"/>
  <c r="E4" i="23"/>
  <c r="E3" i="23" s="1"/>
  <c r="C8" i="23"/>
  <c r="E8" i="23"/>
  <c r="C10" i="23"/>
  <c r="E10" i="23"/>
  <c r="C4" i="22"/>
  <c r="C3" i="22" s="1"/>
  <c r="E4" i="22"/>
  <c r="E3" i="22" s="1"/>
  <c r="G4" i="22"/>
  <c r="G3" i="22" s="1"/>
  <c r="C8" i="22"/>
  <c r="E8" i="22"/>
  <c r="G8" i="22"/>
  <c r="C12" i="22"/>
  <c r="E12" i="22"/>
  <c r="G12" i="22"/>
  <c r="B4" i="22"/>
  <c r="D4" i="22"/>
  <c r="D3" i="22" s="1"/>
  <c r="F4" i="22"/>
  <c r="F3" i="22" s="1"/>
  <c r="B6" i="22"/>
  <c r="D6" i="22"/>
  <c r="F6" i="22"/>
  <c r="H6" i="22"/>
  <c r="B8" i="22"/>
  <c r="D8" i="22"/>
  <c r="F8" i="22"/>
  <c r="B10" i="22"/>
  <c r="D10" i="22"/>
  <c r="F10" i="22"/>
  <c r="H10" i="22"/>
  <c r="B12" i="22"/>
  <c r="D12" i="22"/>
  <c r="F12" i="22"/>
  <c r="B14" i="22"/>
  <c r="C6" i="22"/>
  <c r="E6" i="22"/>
  <c r="C10" i="22"/>
  <c r="E10" i="22"/>
  <c r="C6" i="21"/>
  <c r="E6" i="21"/>
  <c r="G6" i="21"/>
  <c r="C12" i="21"/>
  <c r="E12" i="21"/>
  <c r="G12" i="21"/>
  <c r="B4" i="21"/>
  <c r="D4" i="21"/>
  <c r="D3" i="21" s="1"/>
  <c r="F4" i="21"/>
  <c r="F3" i="21" s="1"/>
  <c r="H4" i="21"/>
  <c r="H3" i="21" s="1"/>
  <c r="B6" i="21"/>
  <c r="D6" i="21"/>
  <c r="F6" i="21"/>
  <c r="B8" i="21"/>
  <c r="D8" i="21"/>
  <c r="F8" i="21"/>
  <c r="H8" i="21"/>
  <c r="B10" i="21"/>
  <c r="D10" i="21"/>
  <c r="F10" i="21"/>
  <c r="H10" i="21"/>
  <c r="B12" i="21"/>
  <c r="D12" i="21"/>
  <c r="F12" i="21"/>
  <c r="B14" i="21"/>
  <c r="C4" i="21"/>
  <c r="C3" i="21" s="1"/>
  <c r="E4" i="21"/>
  <c r="E3" i="21" s="1"/>
  <c r="C8" i="21"/>
  <c r="E8" i="21"/>
  <c r="C10" i="21"/>
  <c r="E10" i="21"/>
  <c r="C4" i="20"/>
  <c r="C3" i="20" s="1"/>
  <c r="G4" i="20"/>
  <c r="G3" i="20" s="1"/>
  <c r="C8" i="20"/>
  <c r="E8" i="20"/>
  <c r="G8" i="20"/>
  <c r="C12" i="20"/>
  <c r="E12" i="20"/>
  <c r="G12" i="20"/>
  <c r="B4" i="20"/>
  <c r="D4" i="20"/>
  <c r="D3" i="20" s="1"/>
  <c r="F4" i="20"/>
  <c r="F3" i="20" s="1"/>
  <c r="H4" i="20"/>
  <c r="H3" i="20" s="1"/>
  <c r="B6" i="20"/>
  <c r="D6" i="20"/>
  <c r="F6" i="20"/>
  <c r="H6" i="20"/>
  <c r="B8" i="20"/>
  <c r="D8" i="20"/>
  <c r="F8" i="20"/>
  <c r="B10" i="20"/>
  <c r="D10" i="20"/>
  <c r="F10" i="20"/>
  <c r="H10" i="20"/>
  <c r="B12" i="20"/>
  <c r="D12" i="20"/>
  <c r="F12" i="20"/>
  <c r="B14" i="20"/>
  <c r="C6" i="20"/>
  <c r="E6" i="20"/>
  <c r="C10" i="20"/>
  <c r="E10" i="20"/>
  <c r="C4" i="19"/>
  <c r="C3" i="19" s="1"/>
  <c r="E4" i="19"/>
  <c r="E3" i="19" s="1"/>
  <c r="G4" i="19"/>
  <c r="G3" i="19" s="1"/>
  <c r="C8" i="19"/>
  <c r="E8" i="19"/>
  <c r="G8" i="19"/>
  <c r="C12" i="19"/>
  <c r="E12" i="19"/>
  <c r="G12" i="19"/>
  <c r="B4" i="19"/>
  <c r="D4" i="19"/>
  <c r="D3" i="19" s="1"/>
  <c r="F4" i="19"/>
  <c r="F3" i="19" s="1"/>
  <c r="B6" i="19"/>
  <c r="D6" i="19"/>
  <c r="F6" i="19"/>
  <c r="H6" i="19"/>
  <c r="B8" i="19"/>
  <c r="D8" i="19"/>
  <c r="F8" i="19"/>
  <c r="B10" i="19"/>
  <c r="D10" i="19"/>
  <c r="F10" i="19"/>
  <c r="H10" i="19"/>
  <c r="B12" i="19"/>
  <c r="D12" i="19"/>
  <c r="F12" i="19"/>
  <c r="B14" i="19"/>
  <c r="C6" i="19"/>
  <c r="E6" i="19"/>
  <c r="C10" i="19"/>
  <c r="E10" i="19"/>
  <c r="C4" i="18"/>
  <c r="C3" i="18" s="1"/>
  <c r="E4" i="18"/>
  <c r="E3" i="18" s="1"/>
  <c r="C6" i="18"/>
  <c r="E6" i="18"/>
  <c r="C8" i="18"/>
  <c r="E8" i="18"/>
  <c r="C10" i="18"/>
  <c r="E10" i="18"/>
  <c r="C12" i="18"/>
  <c r="E12" i="18"/>
  <c r="C4" i="17"/>
  <c r="C3" i="17" s="1"/>
  <c r="E4" i="17"/>
  <c r="E3" i="17" s="1"/>
  <c r="G4" i="17"/>
  <c r="G3" i="17" s="1"/>
  <c r="C8" i="17"/>
  <c r="E8" i="17"/>
  <c r="G8" i="17"/>
  <c r="C10" i="17"/>
  <c r="E10" i="17"/>
  <c r="G10" i="17"/>
  <c r="C14" i="17"/>
  <c r="B4" i="17"/>
  <c r="D4" i="17"/>
  <c r="D3" i="17" s="1"/>
  <c r="F4" i="17"/>
  <c r="F3" i="17" s="1"/>
  <c r="B6" i="17"/>
  <c r="D6" i="17"/>
  <c r="F6" i="17"/>
  <c r="H6" i="17"/>
  <c r="B8" i="17"/>
  <c r="D8" i="17"/>
  <c r="F8" i="17"/>
  <c r="B10" i="17"/>
  <c r="D10" i="17"/>
  <c r="F10" i="17"/>
  <c r="B12" i="17"/>
  <c r="D12" i="17"/>
  <c r="F12" i="17"/>
  <c r="H12" i="17"/>
  <c r="C6" i="17"/>
  <c r="E6" i="17"/>
  <c r="C12" i="17"/>
  <c r="E12" i="17"/>
  <c r="C4" i="16"/>
  <c r="C3" i="16" s="1"/>
  <c r="E4" i="16"/>
  <c r="E3" i="16" s="1"/>
  <c r="G4" i="16"/>
  <c r="G3" i="16" s="1"/>
  <c r="C8" i="16"/>
  <c r="E8" i="16"/>
  <c r="G8" i="16"/>
  <c r="C12" i="16"/>
  <c r="E12" i="16"/>
  <c r="G12" i="16"/>
  <c r="B4" i="16"/>
  <c r="D4" i="16"/>
  <c r="D3" i="16" s="1"/>
  <c r="F4" i="16"/>
  <c r="F3" i="16" s="1"/>
  <c r="B6" i="16"/>
  <c r="D6" i="16"/>
  <c r="F6" i="16"/>
  <c r="H6" i="16"/>
  <c r="B8" i="16"/>
  <c r="D8" i="16"/>
  <c r="F8" i="16"/>
  <c r="B10" i="16"/>
  <c r="D10" i="16"/>
  <c r="F10" i="16"/>
  <c r="H10" i="16"/>
  <c r="B12" i="16"/>
  <c r="D12" i="16"/>
  <c r="F12" i="16"/>
  <c r="B14" i="16"/>
  <c r="C6" i="16"/>
  <c r="E6" i="16"/>
  <c r="C10" i="16"/>
  <c r="E10" i="16"/>
  <c r="C4" i="15"/>
  <c r="C3" i="15" s="1"/>
  <c r="E4" i="15"/>
  <c r="E3" i="15" s="1"/>
  <c r="G4" i="15"/>
  <c r="G3" i="15" s="1"/>
  <c r="C8" i="15"/>
  <c r="E8" i="15"/>
  <c r="G8" i="15"/>
  <c r="C12" i="15"/>
  <c r="E12" i="15"/>
  <c r="G12" i="15"/>
  <c r="B4" i="15"/>
  <c r="D4" i="15"/>
  <c r="D3" i="15" s="1"/>
  <c r="F4" i="15"/>
  <c r="F3" i="15" s="1"/>
  <c r="B6" i="15"/>
  <c r="D6" i="15"/>
  <c r="F6" i="15"/>
  <c r="H6" i="15"/>
  <c r="B8" i="15"/>
  <c r="D8" i="15"/>
  <c r="F8" i="15"/>
  <c r="B10" i="15"/>
  <c r="D10" i="15"/>
  <c r="F10" i="15"/>
  <c r="H10" i="15"/>
  <c r="B12" i="15"/>
  <c r="D12" i="15"/>
  <c r="F12" i="15"/>
  <c r="B14" i="15"/>
  <c r="C6" i="15"/>
  <c r="E6" i="15"/>
  <c r="C10" i="15"/>
  <c r="E10" i="15"/>
  <c r="B3" i="14"/>
  <c r="B14" i="14" l="1" a="1"/>
  <c r="C14" i="14" s="1"/>
  <c r="B12" i="14" a="1"/>
  <c r="C12" i="14" s="1"/>
  <c r="B10" i="14" a="1"/>
  <c r="B10" i="14" s="1"/>
  <c r="B8" i="14" a="1"/>
  <c r="B8" i="14" s="1"/>
  <c r="B6" i="14" a="1"/>
  <c r="B6" i="14" s="1"/>
  <c r="B4" i="14" a="1"/>
  <c r="B4" i="14" s="1"/>
  <c r="E6" i="14" l="1"/>
  <c r="G6" i="14"/>
  <c r="C6" i="14"/>
  <c r="G10" i="14"/>
  <c r="E10" i="14"/>
  <c r="C10" i="14"/>
  <c r="H6" i="14"/>
  <c r="F6" i="14"/>
  <c r="D6" i="14"/>
  <c r="G8" i="14"/>
  <c r="C8" i="14"/>
  <c r="H10" i="14"/>
  <c r="F10" i="14"/>
  <c r="D10" i="14"/>
  <c r="E8" i="14"/>
  <c r="B14" i="14"/>
  <c r="H12" i="14"/>
  <c r="F12" i="14"/>
  <c r="D12" i="14"/>
  <c r="B12" i="14"/>
  <c r="G12" i="14"/>
  <c r="E12" i="14"/>
  <c r="H8" i="14"/>
  <c r="F8" i="14"/>
  <c r="D8" i="14"/>
  <c r="G4" i="14"/>
  <c r="G3" i="14" s="1"/>
  <c r="E4" i="14"/>
  <c r="E3" i="14" s="1"/>
  <c r="C4" i="14"/>
  <c r="C3" i="14" s="1"/>
  <c r="H4" i="14"/>
  <c r="H3" i="14" s="1"/>
  <c r="F4" i="14"/>
  <c r="F3" i="14" s="1"/>
  <c r="D4" i="14"/>
  <c r="D3" i="14" s="1"/>
</calcChain>
</file>

<file path=xl/sharedStrings.xml><?xml version="1.0" encoding="utf-8"?>
<sst xmlns="http://schemas.openxmlformats.org/spreadsheetml/2006/main" count="61" uniqueCount="23">
  <si>
    <t>Note</t>
  </si>
  <si>
    <t xml:space="preserve"> </t>
  </si>
  <si>
    <t>Impostazioni calendario</t>
  </si>
  <si>
    <t>Anno</t>
  </si>
  <si>
    <t>Inizio settimana</t>
  </si>
  <si>
    <t>Bagarre Fest</t>
  </si>
  <si>
    <t>Tramonto in vigna</t>
  </si>
  <si>
    <t>Mangia e cammina comunità in fiore</t>
  </si>
  <si>
    <t>Fiero da pai da ramìe</t>
  </si>
  <si>
    <t>Concerto di Natale Banda Musicale</t>
  </si>
  <si>
    <t>VIVI APRILE</t>
  </si>
  <si>
    <t>domenica</t>
  </si>
  <si>
    <t>CONCERTO CORI</t>
  </si>
  <si>
    <t>VIVI APRILE - CONCERTO BANDA MUSICALE</t>
  </si>
  <si>
    <t>25 APRILE - PRANZO IN VIGNA -  READING MUSICALE</t>
  </si>
  <si>
    <t>VERTICAL DELLE VALLI</t>
  </si>
  <si>
    <t xml:space="preserve">PRIMAVERA IN MUSICA </t>
  </si>
  <si>
    <t>CONCERTO DI PRIMAVERA</t>
  </si>
  <si>
    <t>LABORATORIO PITTURA TRA I VIGNETI</t>
  </si>
  <si>
    <t>INAUGURAZIONE MURALES SCUOLA PRIMARIA</t>
  </si>
  <si>
    <t>PRANZO IN VIGNA</t>
  </si>
  <si>
    <t>SETTIMANA DELLA MONTAGNA</t>
  </si>
  <si>
    <t>RADUNO FIAT 500</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</si>
</sst>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2" formatCode="_-* #,##0\ &quot;€&quot;_-;\-* #,##0\ &quot;€&quot;_-;_-* &quot;-&quot;\ &quot;€&quot;_-;_-@_-"/>
    <numFmt numFmtId="44" formatCode="_-* #,##0.00\ &quot;€&quot;_-;\-* #,##0.00\ &quot;€&quot;_-;_-* &quot;-&quot;??\ &quot;€&quot;_-;_-@_-"/>
    <numFmt numFmtId="164" formatCode="_(* #,##0_);_(* \(#,##0\);_(* &quot;-&quot;_);_(@_)"/>
    <numFmt numFmtId="165" formatCode="_(* #,##0.00_);_(* \(#,##0.00\);_(* &quot;-&quot;??_);_(@_)"/>
    <numFmt numFmtId="166" formatCode="d"/>
  </numFmts>
  <fonts count="33" x14ac:knownFonts="1">
    <font>
      <sz val="11"/>
      <color theme="1" tint="0.24994659260841701"/>
      <name val="Century Gothic"/>
      <family val="2"/>
      <scheme val="minor"/>
    </font>
    <font>
      <sz val="11"/>
      <color theme="1"/>
      <name val="Century Gothic"/>
      <family val="2"/>
      <scheme val="minor"/>
    </font>
    <font>
      <sz val="8"/>
      <name val="Arial"/>
      <family val="2"/>
    </font>
    <font>
      <b/>
      <sz val="11"/>
      <color theme="0"/>
      <name val="Century Gothic"/>
      <family val="2"/>
      <scheme val="minor"/>
    </font>
    <font>
      <b/>
      <sz val="14"/>
      <color theme="0"/>
      <name val="Century Gothic"/>
      <family val="2"/>
      <scheme val="minor"/>
    </font>
    <font>
      <sz val="35"/>
      <color theme="4"/>
      <name val="Century Gothic"/>
      <family val="2"/>
      <scheme val="minor"/>
    </font>
    <font>
      <sz val="12"/>
      <color theme="4" tint="-0.24994659260841701"/>
      <name val="Century Gothic"/>
      <family val="1"/>
      <scheme val="major"/>
    </font>
    <font>
      <sz val="11"/>
      <color theme="1" tint="0.34998626667073579"/>
      <name val="Century Gothic"/>
      <family val="2"/>
      <scheme val="minor"/>
    </font>
    <font>
      <sz val="11"/>
      <color theme="4" tint="-0.24994659260841701"/>
      <name val="Century Gothic"/>
      <family val="2"/>
      <scheme val="minor"/>
    </font>
    <font>
      <sz val="11"/>
      <color indexed="63"/>
      <name val="Century Gothic"/>
      <family val="2"/>
      <scheme val="minor"/>
    </font>
    <font>
      <sz val="11"/>
      <name val="Century Gothic"/>
      <family val="2"/>
      <scheme val="minor"/>
    </font>
    <font>
      <b/>
      <sz val="11"/>
      <color theme="1" tint="0.34998626667073579"/>
      <name val="Century Gothic"/>
      <family val="2"/>
      <scheme val="minor"/>
    </font>
    <font>
      <sz val="11"/>
      <color theme="1" tint="0.24994659260841701"/>
      <name val="Century Gothic"/>
      <family val="2"/>
      <scheme val="minor"/>
    </font>
    <font>
      <sz val="11"/>
      <color theme="1" tint="0.14999847407452621"/>
      <name val="Century Gothic"/>
      <family val="1"/>
      <scheme val="minor"/>
    </font>
    <font>
      <sz val="35"/>
      <color theme="1" tint="0.14999847407452621"/>
      <name val="Century Gothic"/>
      <family val="1"/>
      <scheme val="minor"/>
    </font>
    <font>
      <sz val="12"/>
      <color theme="1" tint="0.14999847407452621"/>
      <name val="Century Gothic"/>
      <family val="1"/>
      <scheme val="minor"/>
    </font>
    <font>
      <sz val="10"/>
      <color theme="1" tint="0.14999847407452621"/>
      <name val="Century Gothic"/>
      <family val="1"/>
      <scheme val="minor"/>
    </font>
    <font>
      <sz val="12"/>
      <name val="Century Gothic"/>
      <family val="1"/>
      <scheme val="minor"/>
    </font>
    <font>
      <b/>
      <sz val="36"/>
      <color theme="8" tint="-0.499984740745262"/>
      <name val="Century Gothic"/>
      <family val="1"/>
      <scheme val="major"/>
    </font>
    <font>
      <b/>
      <sz val="36"/>
      <color theme="9" tint="-0.499984740745262"/>
      <name val="Century Gothic"/>
      <family val="1"/>
      <scheme val="major"/>
    </font>
    <font>
      <b/>
      <sz val="36"/>
      <color theme="5" tint="-0.499984740745262"/>
      <name val="Century Gothic"/>
      <family val="1"/>
      <scheme val="major"/>
    </font>
    <font>
      <b/>
      <sz val="36"/>
      <color theme="7" tint="-0.499984740745262"/>
      <name val="Century Gothic"/>
      <family val="1"/>
      <scheme val="major"/>
    </font>
    <font>
      <sz val="11"/>
      <color rgb="FF006100"/>
      <name val="Century Gothic"/>
      <family val="2"/>
      <scheme val="minor"/>
    </font>
    <font>
      <sz val="11"/>
      <color rgb="FF9C0006"/>
      <name val="Century Gothic"/>
      <family val="2"/>
      <scheme val="minor"/>
    </font>
    <font>
      <sz val="11"/>
      <color rgb="FF9C5700"/>
      <name val="Century Gothic"/>
      <family val="2"/>
      <scheme val="minor"/>
    </font>
    <font>
      <sz val="11"/>
      <color rgb="FF3F3F76"/>
      <name val="Century Gothic"/>
      <family val="2"/>
      <scheme val="minor"/>
    </font>
    <font>
      <b/>
      <sz val="11"/>
      <color rgb="FF3F3F3F"/>
      <name val="Century Gothic"/>
      <family val="2"/>
      <scheme val="minor"/>
    </font>
    <font>
      <b/>
      <sz val="11"/>
      <color rgb="FFFA7D00"/>
      <name val="Century Gothic"/>
      <family val="2"/>
      <scheme val="minor"/>
    </font>
    <font>
      <sz val="11"/>
      <color rgb="FFFA7D00"/>
      <name val="Century Gothic"/>
      <family val="2"/>
      <scheme val="minor"/>
    </font>
    <font>
      <sz val="11"/>
      <color rgb="FFFF0000"/>
      <name val="Century Gothic"/>
      <family val="2"/>
      <scheme val="minor"/>
    </font>
    <font>
      <i/>
      <sz val="11"/>
      <color rgb="FF7F7F7F"/>
      <name val="Century Gothic"/>
      <family val="2"/>
      <scheme val="minor"/>
    </font>
    <font>
      <b/>
      <sz val="11"/>
      <color theme="1"/>
      <name val="Century Gothic"/>
      <family val="2"/>
      <scheme val="minor"/>
    </font>
    <font>
      <sz val="11"/>
      <color theme="0"/>
      <name val="Century Gothic"/>
      <family val="2"/>
      <scheme val="minor"/>
    </font>
  </fonts>
  <fills count="38">
    <fill>
      <patternFill patternType="none"/>
    </fill>
    <fill>
      <patternFill patternType="gray125"/>
    </fill>
    <fill>
      <patternFill patternType="solid">
        <fgColor theme="4" tint="0.59999389629810485"/>
        <bgColor indexed="65"/>
      </patternFill>
    </fill>
    <fill>
      <patternFill patternType="solid">
        <fgColor theme="4"/>
      </patternFill>
    </fill>
    <fill>
      <patternFill patternType="solid">
        <fgColor theme="8"/>
      </patternFill>
    </fill>
    <fill>
      <patternFill patternType="solid">
        <fgColor theme="2"/>
        <bgColor indexed="64"/>
      </patternFill>
    </fill>
    <fill>
      <patternFill patternType="solid">
        <fgColor theme="8" tint="0.59999389629810485"/>
        <bgColor indexed="64"/>
      </patternFill>
    </fill>
    <fill>
      <patternFill patternType="solid">
        <fgColor theme="5" tint="0.59999389629810485"/>
        <bgColor indexed="64"/>
      </patternFill>
    </fill>
    <fill>
      <patternFill patternType="solid">
        <fgColor theme="9" tint="0.59999389629810485"/>
        <bgColor indexed="64"/>
      </patternFill>
    </fill>
    <fill>
      <patternFill patternType="solid">
        <fgColor theme="7" tint="0.59999389629810485"/>
        <bgColor indexed="64"/>
      </patternFill>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tint="0.79998168889431442"/>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s>
  <borders count="38">
    <border>
      <left/>
      <right/>
      <top/>
      <bottom/>
      <diagonal/>
    </border>
    <border>
      <left style="thin">
        <color theme="4" tint="0.39994506668294322"/>
      </left>
      <right style="thin">
        <color theme="4" tint="0.39994506668294322"/>
      </right>
      <top style="thin">
        <color theme="4" tint="0.39994506668294322"/>
      </top>
      <bottom style="thin">
        <color theme="4" tint="0.39994506668294322"/>
      </bottom>
      <diagonal/>
    </border>
    <border>
      <left style="thick">
        <color theme="1" tint="0.499984740745262"/>
      </left>
      <right style="thick">
        <color theme="1" tint="0.499984740745262"/>
      </right>
      <top style="thick">
        <color theme="1" tint="0.499984740745262"/>
      </top>
      <bottom style="thick">
        <color theme="1" tint="0.499984740745262"/>
      </bottom>
      <diagonal/>
    </border>
    <border>
      <left/>
      <right/>
      <top/>
      <bottom style="medium">
        <color theme="4" tint="-0.24994659260841701"/>
      </bottom>
      <diagonal/>
    </border>
    <border>
      <left/>
      <right style="thin">
        <color theme="0"/>
      </right>
      <top/>
      <bottom/>
      <diagonal/>
    </border>
    <border>
      <left style="thin">
        <color theme="0"/>
      </left>
      <right style="thin">
        <color theme="0"/>
      </right>
      <top/>
      <bottom/>
      <diagonal/>
    </border>
    <border>
      <left style="thin">
        <color theme="0"/>
      </left>
      <right/>
      <top/>
      <bottom/>
      <diagonal/>
    </border>
    <border>
      <left/>
      <right/>
      <top/>
      <bottom style="thin">
        <color theme="8" tint="0.59996337778862885"/>
      </bottom>
      <diagonal/>
    </border>
    <border>
      <left style="thin">
        <color theme="8" tint="0.59996337778862885"/>
      </left>
      <right style="thin">
        <color theme="8" tint="0.59996337778862885"/>
      </right>
      <top style="thin">
        <color theme="8" tint="0.59996337778862885"/>
      </top>
      <bottom style="thin">
        <color theme="8" tint="0.59996337778862885"/>
      </bottom>
      <diagonal/>
    </border>
    <border>
      <left style="thin">
        <color theme="8" tint="0.59996337778862885"/>
      </left>
      <right style="thin">
        <color theme="8" tint="0.59996337778862885"/>
      </right>
      <top style="thin">
        <color theme="8" tint="0.59996337778862885"/>
      </top>
      <bottom/>
      <diagonal/>
    </border>
    <border>
      <left style="thin">
        <color theme="8" tint="0.59996337778862885"/>
      </left>
      <right style="thin">
        <color theme="8" tint="0.59996337778862885"/>
      </right>
      <top/>
      <bottom style="thin">
        <color theme="8" tint="0.59996337778862885"/>
      </bottom>
      <diagonal/>
    </border>
    <border>
      <left/>
      <right style="thin">
        <color theme="8" tint="0.59996337778862885"/>
      </right>
      <top style="thin">
        <color theme="8" tint="0.59996337778862885"/>
      </top>
      <bottom/>
      <diagonal/>
    </border>
    <border>
      <left/>
      <right style="thin">
        <color theme="8" tint="0.59996337778862885"/>
      </right>
      <top/>
      <bottom style="thin">
        <color theme="8" tint="0.59996337778862885"/>
      </bottom>
      <diagonal/>
    </border>
    <border>
      <left/>
      <right/>
      <top style="thin">
        <color theme="8" tint="0.59996337778862885"/>
      </top>
      <bottom/>
      <diagonal/>
    </border>
    <border>
      <left style="thin">
        <color theme="9" tint="0.59996337778862885"/>
      </left>
      <right style="thin">
        <color theme="9" tint="0.59996337778862885"/>
      </right>
      <top style="thin">
        <color theme="9" tint="0.59996337778862885"/>
      </top>
      <bottom/>
      <diagonal/>
    </border>
    <border>
      <left style="thin">
        <color theme="9" tint="0.59996337778862885"/>
      </left>
      <right style="thin">
        <color theme="9" tint="0.59996337778862885"/>
      </right>
      <top/>
      <bottom style="thin">
        <color theme="9" tint="0.59996337778862885"/>
      </bottom>
      <diagonal/>
    </border>
    <border>
      <left/>
      <right/>
      <top/>
      <bottom style="thin">
        <color theme="9" tint="0.59996337778862885"/>
      </bottom>
      <diagonal/>
    </border>
    <border>
      <left/>
      <right style="thin">
        <color theme="9" tint="0.59996337778862885"/>
      </right>
      <top/>
      <bottom style="thin">
        <color theme="9" tint="0.59996337778862885"/>
      </bottom>
      <diagonal/>
    </border>
    <border>
      <left/>
      <right/>
      <top style="thin">
        <color theme="9" tint="0.59996337778862885"/>
      </top>
      <bottom/>
      <diagonal/>
    </border>
    <border>
      <left/>
      <right style="thin">
        <color theme="9" tint="0.59996337778862885"/>
      </right>
      <top style="thin">
        <color theme="9" tint="0.59996337778862885"/>
      </top>
      <bottom/>
      <diagonal/>
    </border>
    <border>
      <left style="thin">
        <color theme="7" tint="0.59996337778862885"/>
      </left>
      <right style="thin">
        <color theme="7" tint="0.59996337778862885"/>
      </right>
      <top style="thin">
        <color theme="7" tint="0.59996337778862885"/>
      </top>
      <bottom/>
      <diagonal/>
    </border>
    <border>
      <left style="thin">
        <color theme="7" tint="0.59996337778862885"/>
      </left>
      <right style="thin">
        <color theme="7" tint="0.59996337778862885"/>
      </right>
      <top/>
      <bottom style="thin">
        <color theme="7" tint="0.59996337778862885"/>
      </bottom>
      <diagonal/>
    </border>
    <border>
      <left/>
      <right/>
      <top/>
      <bottom style="thin">
        <color theme="7" tint="0.59996337778862885"/>
      </bottom>
      <diagonal/>
    </border>
    <border>
      <left/>
      <right style="thin">
        <color theme="7" tint="0.59996337778862885"/>
      </right>
      <top/>
      <bottom style="thin">
        <color theme="7" tint="0.59996337778862885"/>
      </bottom>
      <diagonal/>
    </border>
    <border>
      <left/>
      <right/>
      <top style="thin">
        <color theme="7" tint="0.59996337778862885"/>
      </top>
      <bottom/>
      <diagonal/>
    </border>
    <border>
      <left/>
      <right style="thin">
        <color theme="7" tint="0.59996337778862885"/>
      </right>
      <top style="thin">
        <color theme="7" tint="0.59996337778862885"/>
      </top>
      <bottom/>
      <diagonal/>
    </border>
    <border>
      <left style="thin">
        <color theme="5" tint="0.59996337778862885"/>
      </left>
      <right style="thin">
        <color theme="5" tint="0.59996337778862885"/>
      </right>
      <top style="thin">
        <color theme="5" tint="0.59996337778862885"/>
      </top>
      <bottom/>
      <diagonal/>
    </border>
    <border>
      <left style="thin">
        <color theme="5" tint="0.59996337778862885"/>
      </left>
      <right style="thin">
        <color theme="5" tint="0.59996337778862885"/>
      </right>
      <top/>
      <bottom style="thin">
        <color theme="5" tint="0.59996337778862885"/>
      </bottom>
      <diagonal/>
    </border>
    <border>
      <left/>
      <right/>
      <top/>
      <bottom style="thin">
        <color theme="5" tint="0.59996337778862885"/>
      </bottom>
      <diagonal/>
    </border>
    <border>
      <left/>
      <right style="thin">
        <color theme="5" tint="0.59996337778862885"/>
      </right>
      <top/>
      <bottom style="thin">
        <color theme="5" tint="0.59996337778862885"/>
      </bottom>
      <diagonal/>
    </border>
    <border>
      <left/>
      <right/>
      <top style="thin">
        <color theme="5" tint="0.59996337778862885"/>
      </top>
      <bottom/>
      <diagonal/>
    </border>
    <border>
      <left/>
      <right style="thin">
        <color theme="5" tint="0.59996337778862885"/>
      </right>
      <top style="thin">
        <color theme="5" tint="0.59996337778862885"/>
      </top>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s>
  <cellStyleXfs count="50">
    <xf numFmtId="0" fontId="0" fillId="0" borderId="0">
      <alignment vertical="top"/>
    </xf>
    <xf numFmtId="0" fontId="9" fillId="2" borderId="0" applyNumberFormat="0" applyBorder="0" applyAlignment="0" applyProtection="0"/>
    <xf numFmtId="0" fontId="8" fillId="0" borderId="3" applyNumberFormat="0" applyFill="0" applyProtection="0">
      <alignment horizontal="left" vertical="center" indent="1"/>
    </xf>
    <xf numFmtId="0" fontId="3" fillId="3" borderId="1" applyNumberFormat="0" applyAlignment="0" applyProtection="0"/>
    <xf numFmtId="0" fontId="4" fillId="4" borderId="2" applyNumberFormat="0" applyProtection="0">
      <alignment vertical="center"/>
    </xf>
    <xf numFmtId="0" fontId="5" fillId="0" borderId="0" applyFill="0" applyBorder="0" applyProtection="0">
      <alignment vertical="center"/>
    </xf>
    <xf numFmtId="165" fontId="7" fillId="0" borderId="0" applyFont="0" applyFill="0" applyBorder="0" applyAlignment="0" applyProtection="0"/>
    <xf numFmtId="164" fontId="7" fillId="0" borderId="0" applyFont="0" applyFill="0" applyBorder="0" applyAlignment="0" applyProtection="0"/>
    <xf numFmtId="44" fontId="7" fillId="0" borderId="0" applyFont="0" applyFill="0" applyBorder="0" applyAlignment="0" applyProtection="0"/>
    <xf numFmtId="42" fontId="7" fillId="0" borderId="0" applyFont="0" applyFill="0" applyBorder="0" applyAlignment="0" applyProtection="0"/>
    <xf numFmtId="9" fontId="7" fillId="0" borderId="0" applyFont="0" applyFill="0" applyBorder="0" applyAlignment="0" applyProtection="0"/>
    <xf numFmtId="0" fontId="11" fillId="5" borderId="0" applyBorder="0" applyProtection="0">
      <alignment horizontal="left" vertical="top" wrapText="1" indent="1"/>
    </xf>
    <xf numFmtId="166" fontId="7" fillId="0" borderId="0">
      <alignment horizontal="left" indent="1"/>
    </xf>
    <xf numFmtId="0" fontId="10" fillId="5" borderId="0" applyNumberFormat="0" applyFont="0" applyBorder="0" applyAlignment="0">
      <alignment horizontal="left" vertical="center" indent="1"/>
    </xf>
    <xf numFmtId="0" fontId="6" fillId="0" borderId="0">
      <alignment horizontal="left" indent="1"/>
    </xf>
    <xf numFmtId="0" fontId="8" fillId="0" borderId="0" applyFill="0" applyProtection="0"/>
    <xf numFmtId="0" fontId="12" fillId="0" borderId="0" applyFill="0" applyProtection="0"/>
    <xf numFmtId="0" fontId="22" fillId="10" borderId="0" applyNumberFormat="0" applyBorder="0" applyAlignment="0" applyProtection="0"/>
    <xf numFmtId="0" fontId="23" fillId="11" borderId="0" applyNumberFormat="0" applyBorder="0" applyAlignment="0" applyProtection="0"/>
    <xf numFmtId="0" fontId="24" fillId="12" borderId="0" applyNumberFormat="0" applyBorder="0" applyAlignment="0" applyProtection="0"/>
    <xf numFmtId="0" fontId="25" fillId="13" borderId="32" applyNumberFormat="0" applyAlignment="0" applyProtection="0"/>
    <xf numFmtId="0" fontId="26" fillId="14" borderId="33" applyNumberFormat="0" applyAlignment="0" applyProtection="0"/>
    <xf numFmtId="0" fontId="27" fillId="14" borderId="32" applyNumberFormat="0" applyAlignment="0" applyProtection="0"/>
    <xf numFmtId="0" fontId="28" fillId="0" borderId="34" applyNumberFormat="0" applyFill="0" applyAlignment="0" applyProtection="0"/>
    <xf numFmtId="0" fontId="3" fillId="15" borderId="35" applyNumberFormat="0" applyAlignment="0" applyProtection="0"/>
    <xf numFmtId="0" fontId="29" fillId="0" borderId="0" applyNumberFormat="0" applyFill="0" applyBorder="0" applyAlignment="0" applyProtection="0"/>
    <xf numFmtId="0" fontId="12" fillId="16" borderId="36" applyNumberFormat="0" applyFont="0" applyAlignment="0" applyProtection="0"/>
    <xf numFmtId="0" fontId="30" fillId="0" borderId="0" applyNumberFormat="0" applyFill="0" applyBorder="0" applyAlignment="0" applyProtection="0"/>
    <xf numFmtId="0" fontId="31" fillId="0" borderId="37" applyNumberFormat="0" applyFill="0" applyAlignment="0" applyProtection="0"/>
    <xf numFmtId="0" fontId="1" fillId="17" borderId="0" applyNumberFormat="0" applyBorder="0" applyAlignment="0" applyProtection="0"/>
    <xf numFmtId="0" fontId="1" fillId="18" borderId="0" applyNumberFormat="0" applyBorder="0" applyAlignment="0" applyProtection="0"/>
    <xf numFmtId="0" fontId="32" fillId="19" borderId="0" applyNumberFormat="0" applyBorder="0" applyAlignment="0" applyProtection="0"/>
    <xf numFmtId="0" fontId="1" fillId="20" borderId="0" applyNumberFormat="0" applyBorder="0" applyAlignment="0" applyProtection="0"/>
    <xf numFmtId="0" fontId="1" fillId="21" borderId="0" applyNumberFormat="0" applyBorder="0" applyAlignment="0" applyProtection="0"/>
    <xf numFmtId="0" fontId="1" fillId="22" borderId="0" applyNumberFormat="0" applyBorder="0" applyAlignment="0" applyProtection="0"/>
    <xf numFmtId="0" fontId="32" fillId="23" borderId="0" applyNumberFormat="0" applyBorder="0" applyAlignment="0" applyProtection="0"/>
    <xf numFmtId="0" fontId="1" fillId="24" borderId="0" applyNumberFormat="0" applyBorder="0" applyAlignment="0" applyProtection="0"/>
    <xf numFmtId="0" fontId="1" fillId="25" borderId="0" applyNumberFormat="0" applyBorder="0" applyAlignment="0" applyProtection="0"/>
    <xf numFmtId="0" fontId="1" fillId="26" borderId="0" applyNumberFormat="0" applyBorder="0" applyAlignment="0" applyProtection="0"/>
    <xf numFmtId="0" fontId="32" fillId="27" borderId="0" applyNumberFormat="0" applyBorder="0" applyAlignment="0" applyProtection="0"/>
    <xf numFmtId="0" fontId="1" fillId="28" borderId="0" applyNumberFormat="0" applyBorder="0" applyAlignment="0" applyProtection="0"/>
    <xf numFmtId="0" fontId="1"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1" fillId="33" borderId="0" applyNumberFormat="0" applyBorder="0" applyAlignment="0" applyProtection="0"/>
    <xf numFmtId="0" fontId="32" fillId="34" borderId="0" applyNumberFormat="0" applyBorder="0" applyAlignment="0" applyProtection="0"/>
    <xf numFmtId="0" fontId="1" fillId="35" borderId="0" applyNumberFormat="0" applyBorder="0" applyAlignment="0" applyProtection="0"/>
    <xf numFmtId="0" fontId="1" fillId="36" borderId="0" applyNumberFormat="0" applyBorder="0" applyAlignment="0" applyProtection="0"/>
    <xf numFmtId="0" fontId="1" fillId="37" borderId="0" applyNumberFormat="0" applyBorder="0" applyAlignment="0" applyProtection="0"/>
  </cellStyleXfs>
  <cellXfs count="54">
    <xf numFmtId="0" fontId="0" fillId="0" borderId="0" xfId="0">
      <alignment vertical="top"/>
    </xf>
    <xf numFmtId="0" fontId="13" fillId="0" borderId="0" xfId="0" applyFont="1">
      <alignment vertical="top"/>
    </xf>
    <xf numFmtId="0" fontId="13" fillId="0" borderId="0" xfId="2" applyFont="1" applyFill="1" applyBorder="1" applyAlignment="1">
      <alignment vertical="center"/>
    </xf>
    <xf numFmtId="0" fontId="14" fillId="0" borderId="0" xfId="5" applyFont="1" applyFill="1" applyAlignment="1">
      <alignment horizontal="left" vertical="center"/>
    </xf>
    <xf numFmtId="0" fontId="15" fillId="0" borderId="0" xfId="0" applyFont="1" applyAlignment="1">
      <alignment horizontal="left" vertical="center" indent="1"/>
    </xf>
    <xf numFmtId="0" fontId="17" fillId="6" borderId="4" xfId="2" applyFont="1" applyFill="1" applyBorder="1" applyAlignment="1">
      <alignment horizontal="center" vertical="center"/>
    </xf>
    <xf numFmtId="0" fontId="17" fillId="6" borderId="5" xfId="2" applyFont="1" applyFill="1" applyBorder="1" applyAlignment="1">
      <alignment horizontal="center" vertical="center"/>
    </xf>
    <xf numFmtId="0" fontId="17" fillId="6" borderId="6" xfId="2" applyFont="1" applyFill="1" applyBorder="1" applyAlignment="1">
      <alignment horizontal="center" vertical="center"/>
    </xf>
    <xf numFmtId="0" fontId="15" fillId="0" borderId="0" xfId="0" applyFont="1" applyAlignment="1">
      <alignment horizontal="center" vertical="center"/>
    </xf>
    <xf numFmtId="0" fontId="16" fillId="0" borderId="10" xfId="0" applyFont="1" applyBorder="1" applyAlignment="1">
      <alignment horizontal="left" vertical="top" wrapText="1" indent="1"/>
    </xf>
    <xf numFmtId="0" fontId="16" fillId="0" borderId="0" xfId="0" applyFont="1" applyAlignment="1">
      <alignment horizontal="left" vertical="top" wrapText="1" indent="1"/>
    </xf>
    <xf numFmtId="0" fontId="13" fillId="0" borderId="8" xfId="16" applyFont="1" applyFill="1" applyBorder="1" applyAlignment="1">
      <alignment horizontal="center" vertical="center"/>
    </xf>
    <xf numFmtId="0" fontId="13" fillId="0" borderId="8" xfId="14" applyFont="1" applyBorder="1" applyAlignment="1">
      <alignment horizontal="center" vertical="center"/>
    </xf>
    <xf numFmtId="0" fontId="17" fillId="7" borderId="4" xfId="2" applyFont="1" applyFill="1" applyBorder="1" applyAlignment="1">
      <alignment horizontal="center" vertical="center"/>
    </xf>
    <xf numFmtId="0" fontId="17" fillId="7" borderId="5" xfId="2" applyFont="1" applyFill="1" applyBorder="1" applyAlignment="1">
      <alignment horizontal="center" vertical="center"/>
    </xf>
    <xf numFmtId="0" fontId="17" fillId="7" borderId="6" xfId="2" applyFont="1" applyFill="1" applyBorder="1" applyAlignment="1">
      <alignment horizontal="center" vertical="center"/>
    </xf>
    <xf numFmtId="0" fontId="17" fillId="8" borderId="4" xfId="2" applyFont="1" applyFill="1" applyBorder="1" applyAlignment="1">
      <alignment horizontal="center" vertical="center"/>
    </xf>
    <xf numFmtId="0" fontId="17" fillId="8" borderId="5" xfId="2" applyFont="1" applyFill="1" applyBorder="1" applyAlignment="1">
      <alignment horizontal="center" vertical="center"/>
    </xf>
    <xf numFmtId="0" fontId="17" fillId="8" borderId="6" xfId="2" applyFont="1" applyFill="1" applyBorder="1" applyAlignment="1">
      <alignment horizontal="center" vertical="center"/>
    </xf>
    <xf numFmtId="0" fontId="16" fillId="0" borderId="15" xfId="0" applyFont="1" applyBorder="1" applyAlignment="1">
      <alignment horizontal="left" vertical="top" wrapText="1" indent="1"/>
    </xf>
    <xf numFmtId="0" fontId="17" fillId="9" borderId="4" xfId="2" applyFont="1" applyFill="1" applyBorder="1" applyAlignment="1">
      <alignment horizontal="center" vertical="center"/>
    </xf>
    <xf numFmtId="0" fontId="17" fillId="9" borderId="5" xfId="2" applyFont="1" applyFill="1" applyBorder="1" applyAlignment="1">
      <alignment horizontal="center" vertical="center"/>
    </xf>
    <xf numFmtId="0" fontId="17" fillId="9" borderId="6" xfId="2" applyFont="1" applyFill="1" applyBorder="1" applyAlignment="1">
      <alignment horizontal="center" vertical="center"/>
    </xf>
    <xf numFmtId="0" fontId="16" fillId="0" borderId="21" xfId="0" applyFont="1" applyBorder="1" applyAlignment="1">
      <alignment horizontal="left" vertical="top" wrapText="1" indent="1"/>
    </xf>
    <xf numFmtId="0" fontId="16" fillId="0" borderId="27" xfId="0" applyFont="1" applyBorder="1" applyAlignment="1">
      <alignment horizontal="left" vertical="top" wrapText="1" indent="1"/>
    </xf>
    <xf numFmtId="0" fontId="15" fillId="0" borderId="0" xfId="0" applyFont="1">
      <alignment vertical="top"/>
    </xf>
    <xf numFmtId="0" fontId="16" fillId="0" borderId="0" xfId="0" applyFont="1">
      <alignment vertical="top"/>
    </xf>
    <xf numFmtId="166" fontId="15" fillId="0" borderId="9" xfId="12" applyFont="1" applyBorder="1" applyAlignment="1">
      <alignment horizontal="right" vertical="center" indent="1"/>
    </xf>
    <xf numFmtId="166" fontId="15" fillId="0" borderId="11" xfId="12" applyFont="1" applyBorder="1" applyAlignment="1">
      <alignment horizontal="right" vertical="center" indent="1"/>
    </xf>
    <xf numFmtId="166" fontId="15" fillId="0" borderId="26" xfId="12" applyFont="1" applyBorder="1" applyAlignment="1">
      <alignment horizontal="right" vertical="center" indent="1"/>
    </xf>
    <xf numFmtId="166" fontId="15" fillId="0" borderId="20" xfId="12" applyFont="1" applyBorder="1" applyAlignment="1">
      <alignment horizontal="right" vertical="center" indent="1"/>
    </xf>
    <xf numFmtId="166" fontId="15" fillId="0" borderId="14" xfId="12" applyFont="1" applyBorder="1" applyAlignment="1">
      <alignment horizontal="right" vertical="center" indent="1"/>
    </xf>
    <xf numFmtId="166" fontId="7" fillId="0" borderId="0" xfId="12">
      <alignment horizontal="left" indent="1"/>
    </xf>
    <xf numFmtId="0" fontId="18" fillId="0" borderId="0" xfId="5" applyFont="1" applyFill="1" applyBorder="1">
      <alignment vertical="center"/>
    </xf>
    <xf numFmtId="0" fontId="13" fillId="0" borderId="13" xfId="11" applyFont="1" applyFill="1" applyBorder="1" applyAlignment="1">
      <alignment horizontal="left" vertical="center" wrapText="1" indent="1"/>
    </xf>
    <xf numFmtId="0" fontId="13" fillId="0" borderId="11" xfId="11" applyFont="1" applyFill="1" applyBorder="1" applyAlignment="1">
      <alignment horizontal="left" vertical="center" wrapText="1" indent="1"/>
    </xf>
    <xf numFmtId="0" fontId="16" fillId="0" borderId="7" xfId="11" applyFont="1" applyFill="1" applyBorder="1">
      <alignment horizontal="left" vertical="top" wrapText="1" indent="1"/>
    </xf>
    <xf numFmtId="0" fontId="16" fillId="0" borderId="12" xfId="11" applyFont="1" applyFill="1" applyBorder="1">
      <alignment horizontal="left" vertical="top" wrapText="1" indent="1"/>
    </xf>
    <xf numFmtId="0" fontId="17" fillId="6" borderId="0" xfId="15" applyFont="1" applyFill="1" applyAlignment="1">
      <alignment horizontal="center" vertical="center"/>
    </xf>
    <xf numFmtId="0" fontId="19" fillId="0" borderId="0" xfId="5" applyFont="1" applyFill="1" applyBorder="1">
      <alignment vertical="center"/>
    </xf>
    <xf numFmtId="0" fontId="13" fillId="0" borderId="18" xfId="11" applyFont="1" applyFill="1" applyBorder="1" applyAlignment="1">
      <alignment horizontal="left" vertical="center" wrapText="1" indent="1"/>
    </xf>
    <xf numFmtId="0" fontId="13" fillId="0" borderId="19" xfId="11" applyFont="1" applyFill="1" applyBorder="1" applyAlignment="1">
      <alignment horizontal="left" vertical="center" wrapText="1" indent="1"/>
    </xf>
    <xf numFmtId="0" fontId="16" fillId="0" borderId="16" xfId="11" applyFont="1" applyFill="1" applyBorder="1">
      <alignment horizontal="left" vertical="top" wrapText="1" indent="1"/>
    </xf>
    <xf numFmtId="0" fontId="16" fillId="0" borderId="17" xfId="11" applyFont="1" applyFill="1" applyBorder="1">
      <alignment horizontal="left" vertical="top" wrapText="1" indent="1"/>
    </xf>
    <xf numFmtId="0" fontId="21" fillId="0" borderId="0" xfId="5" applyFont="1" applyFill="1" applyBorder="1">
      <alignment vertical="center"/>
    </xf>
    <xf numFmtId="0" fontId="13" fillId="0" borderId="24" xfId="11" applyFont="1" applyFill="1" applyBorder="1" applyAlignment="1">
      <alignment horizontal="left" vertical="center" wrapText="1" indent="1"/>
    </xf>
    <xf numFmtId="0" fontId="13" fillId="0" borderId="25" xfId="11" applyFont="1" applyFill="1" applyBorder="1" applyAlignment="1">
      <alignment horizontal="left" vertical="center" wrapText="1" indent="1"/>
    </xf>
    <xf numFmtId="0" fontId="16" fillId="0" borderId="22" xfId="11" applyFont="1" applyFill="1" applyBorder="1">
      <alignment horizontal="left" vertical="top" wrapText="1" indent="1"/>
    </xf>
    <xf numFmtId="0" fontId="16" fillId="0" borderId="23" xfId="11" applyFont="1" applyFill="1" applyBorder="1">
      <alignment horizontal="left" vertical="top" wrapText="1" indent="1"/>
    </xf>
    <xf numFmtId="0" fontId="20" fillId="0" borderId="0" xfId="5" applyFont="1" applyFill="1" applyBorder="1">
      <alignment vertical="center"/>
    </xf>
    <xf numFmtId="0" fontId="13" fillId="0" borderId="30" xfId="11" applyFont="1" applyFill="1" applyBorder="1" applyAlignment="1">
      <alignment horizontal="left" vertical="center" wrapText="1" indent="1"/>
    </xf>
    <xf numFmtId="0" fontId="13" fillId="0" borderId="31" xfId="11" applyFont="1" applyFill="1" applyBorder="1" applyAlignment="1">
      <alignment horizontal="left" vertical="center" wrapText="1" indent="1"/>
    </xf>
    <xf numFmtId="0" fontId="16" fillId="0" borderId="28" xfId="11" applyFont="1" applyFill="1" applyBorder="1">
      <alignment horizontal="left" vertical="top" wrapText="1" indent="1"/>
    </xf>
    <xf numFmtId="0" fontId="16" fillId="0" borderId="29" xfId="11" applyFont="1" applyFill="1" applyBorder="1">
      <alignment horizontal="left" vertical="top" wrapText="1" indent="1"/>
    </xf>
  </cellXfs>
  <cellStyles count="50">
    <cellStyle name="20% - Colore 1" xfId="29" builtinId="30" customBuiltin="1"/>
    <cellStyle name="20% - Colore 2" xfId="32" builtinId="34" customBuiltin="1"/>
    <cellStyle name="20% - Colore 3" xfId="36" builtinId="38" customBuiltin="1"/>
    <cellStyle name="20% - Colore 4" xfId="40" builtinId="42" customBuiltin="1"/>
    <cellStyle name="20% - Colore 5" xfId="43" builtinId="46" customBuiltin="1"/>
    <cellStyle name="20% - Colore 6" xfId="47" builtinId="50" customBuiltin="1"/>
    <cellStyle name="40% - Colore 1" xfId="1" builtinId="31" customBuiltin="1"/>
    <cellStyle name="40% - Colore 2" xfId="33" builtinId="35" customBuiltin="1"/>
    <cellStyle name="40% - Colore 3" xfId="37" builtinId="39" customBuiltin="1"/>
    <cellStyle name="40% - Colore 4" xfId="41" builtinId="43" customBuiltin="1"/>
    <cellStyle name="40% - Colore 5" xfId="44" builtinId="47" customBuiltin="1"/>
    <cellStyle name="40% - Colore 6" xfId="48" builtinId="51" customBuiltin="1"/>
    <cellStyle name="60% - Colore 1" xfId="30" builtinId="32" customBuiltin="1"/>
    <cellStyle name="60% - Colore 2" xfId="34" builtinId="36" customBuiltin="1"/>
    <cellStyle name="60% - Colore 3" xfId="38" builtinId="40" customBuiltin="1"/>
    <cellStyle name="60% - Colore 4" xfId="42" builtinId="44" customBuiltin="1"/>
    <cellStyle name="60% - Colore 5" xfId="45" builtinId="48" customBuiltin="1"/>
    <cellStyle name="60% - Colore 6" xfId="49" builtinId="52" customBuiltin="1"/>
    <cellStyle name="A righe/colonne alternate evidenziate" xfId="13"/>
    <cellStyle name="Calcolo" xfId="22" builtinId="22" customBuiltin="1"/>
    <cellStyle name="Cella collegata" xfId="23" builtinId="24" customBuiltin="1"/>
    <cellStyle name="Cella da controllare" xfId="24" builtinId="23" customBuiltin="1"/>
    <cellStyle name="Colore 1" xfId="3" builtinId="29" customBuiltin="1"/>
    <cellStyle name="Colore 2" xfId="31" builtinId="33" customBuiltin="1"/>
    <cellStyle name="Colore 3" xfId="35" builtinId="37" customBuiltin="1"/>
    <cellStyle name="Colore 4" xfId="39" builtinId="41" customBuiltin="1"/>
    <cellStyle name="Colore 5" xfId="4" builtinId="45" customBuiltin="1"/>
    <cellStyle name="Colore 6" xfId="46" builtinId="49" customBuiltin="1"/>
    <cellStyle name="Giorno" xfId="12"/>
    <cellStyle name="Immissione di impostazioni" xfId="14"/>
    <cellStyle name="Input" xfId="20" builtinId="20" customBuiltin="1"/>
    <cellStyle name="Migliaia" xfId="6" builtinId="3" customBuiltin="1"/>
    <cellStyle name="Migliaia [0]" xfId="7" builtinId="6" customBuiltin="1"/>
    <cellStyle name="Neutrale" xfId="19" builtinId="28" customBuiltin="1"/>
    <cellStyle name="Normale" xfId="0" builtinId="0" customBuiltin="1"/>
    <cellStyle name="Nota" xfId="26" builtinId="10" customBuiltin="1"/>
    <cellStyle name="Output" xfId="21" builtinId="21" customBuiltin="1"/>
    <cellStyle name="Percentuale" xfId="10" builtinId="5" customBuiltin="1"/>
    <cellStyle name="Testo avviso" xfId="25" builtinId="11" customBuiltin="1"/>
    <cellStyle name="Testo descrittivo" xfId="27" builtinId="53" customBuiltin="1"/>
    <cellStyle name="Titolo" xfId="5" builtinId="15" customBuiltin="1"/>
    <cellStyle name="Titolo 1" xfId="2" builtinId="16" customBuiltin="1"/>
    <cellStyle name="Titolo 2" xfId="15" builtinId="17" customBuiltin="1"/>
    <cellStyle name="Titolo 3" xfId="16" builtinId="18" customBuiltin="1"/>
    <cellStyle name="Titolo 4" xfId="11" builtinId="19" customBuiltin="1"/>
    <cellStyle name="Totale" xfId="28" builtinId="25" customBuiltin="1"/>
    <cellStyle name="Valore non valido" xfId="18" builtinId="27" customBuiltin="1"/>
    <cellStyle name="Valore valido" xfId="17" builtinId="26" customBuiltin="1"/>
    <cellStyle name="Valuta" xfId="8" builtinId="4" customBuiltin="1"/>
    <cellStyle name="Valuta [0]" xfId="9" builtinId="7" customBuiltin="1"/>
  </cellStyles>
  <dxfs count="24">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
      <font>
        <color theme="2" tint="-0.499984740745262"/>
      </font>
    </dxf>
  </dxfs>
  <tableStyles count="0" defaultTableStyle="TableStyleMedium9" defaultPivotStyle="PivotStyleLight16"/>
  <colors>
    <indexedColors>
      <rgbColor rgb="00000000"/>
      <rgbColor rgb="00FFFFFF"/>
      <rgbColor rgb="00FF0000"/>
      <rgbColor rgb="0000FF00"/>
      <rgbColor rgb="000000FF"/>
      <rgbColor rgb="00FFFF00"/>
      <rgbColor rgb="00FF00FF"/>
      <rgbColor rgb="0000FFFF"/>
      <rgbColor rgb="00000000"/>
      <rgbColor rgb="00FFFFFF"/>
      <rgbColor rgb="00FF0000"/>
      <rgbColor rgb="0000FF00"/>
      <rgbColor rgb="000000FF"/>
      <rgbColor rgb="00FFFF00"/>
      <rgbColor rgb="00FF00FF"/>
      <rgbColor rgb="0000FFFF"/>
      <rgbColor rgb="00800000"/>
      <rgbColor rgb="00008000"/>
      <rgbColor rgb="00000080"/>
      <rgbColor rgb="00808000"/>
      <rgbColor rgb="00F1F2F5"/>
      <rgbColor rgb="00008080"/>
      <rgbColor rgb="00E4EAF0"/>
      <rgbColor rgb="00808080"/>
      <rgbColor rgb="009999FF"/>
      <rgbColor rgb="00993366"/>
      <rgbColor rgb="00FFFFCC"/>
      <rgbColor rgb="00CCFFFF"/>
      <rgbColor rgb="00660066"/>
      <rgbColor rgb="00FF8080"/>
      <rgbColor rgb="000066CC"/>
      <rgbColor rgb="00CCCCFF"/>
      <rgbColor rgb="00000080"/>
      <rgbColor rgb="00FF00FF"/>
      <rgbColor rgb="00FFFF00"/>
      <rgbColor rgb="0000FFFF"/>
      <rgbColor rgb="00800080"/>
      <rgbColor rgb="00800000"/>
      <rgbColor rgb="00008080"/>
      <rgbColor rgb="000000FF"/>
      <rgbColor rgb="0000CCFF"/>
      <rgbColor rgb="00314265"/>
      <rgbColor rgb="00CCFFCC"/>
      <rgbColor rgb="00FFEECD"/>
      <rgbColor rgb="00D0D8E2"/>
      <rgbColor rgb="00FF99CC"/>
      <rgbColor rgb="00CC99FF"/>
      <rgbColor rgb="00FFCC99"/>
      <rgbColor rgb="003366FF"/>
      <rgbColor rgb="0033CCCC"/>
      <rgbColor rgb="0099CC00"/>
      <rgbColor rgb="00FFCC00"/>
      <rgbColor rgb="00FF9900"/>
      <rgbColor rgb="00FF6600"/>
      <rgbColor rgb="00717789"/>
      <rgbColor rgb="00969696"/>
      <rgbColor rgb="00003366"/>
      <rgbColor rgb="00339966"/>
      <rgbColor rgb="00003300"/>
      <rgbColor rgb="00333300"/>
      <rgbColor rgb="00993300"/>
      <rgbColor rgb="00993366"/>
      <rgbColor rgb="00333399"/>
      <rgbColor rgb="004B4B4B"/>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18" Type="http://schemas.openxmlformats.org/officeDocument/2006/relationships/customXml" Target="../customXml/item2.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ustomXml" Target="../customXml/item1.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customXml" Target="../customXml/item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2" Type="http://schemas.openxmlformats.org/officeDocument/2006/relationships/image" Target="../media/image2.jpeg"/><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jpeg"/><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2" Type="http://schemas.openxmlformats.org/officeDocument/2006/relationships/image" Target="../media/image5.jpeg"/><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2" Type="http://schemas.openxmlformats.org/officeDocument/2006/relationships/image" Target="../media/image6.jpeg"/><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2" Type="http://schemas.openxmlformats.org/officeDocument/2006/relationships/image" Target="../media/image7.jpeg"/><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2" Type="http://schemas.openxmlformats.org/officeDocument/2006/relationships/image" Target="../media/image9.jpeg"/><Relationship Id="rId1" Type="http://schemas.openxmlformats.org/officeDocument/2006/relationships/image" Target="../media/image8.png"/></Relationships>
</file>

<file path=xl/drawings/_rels/drawing7.xml.rels><?xml version="1.0" encoding="UTF-8" standalone="yes"?>
<Relationships xmlns="http://schemas.openxmlformats.org/package/2006/relationships"><Relationship Id="rId2" Type="http://schemas.openxmlformats.org/officeDocument/2006/relationships/image" Target="../media/image10.jpeg"/><Relationship Id="rId1" Type="http://schemas.openxmlformats.org/officeDocument/2006/relationships/image" Target="../media/image8.png"/></Relationships>
</file>

<file path=xl/drawings/_rels/drawing8.xml.rels><?xml version="1.0" encoding="UTF-8" standalone="yes"?>
<Relationships xmlns="http://schemas.openxmlformats.org/package/2006/relationships"><Relationship Id="rId2" Type="http://schemas.openxmlformats.org/officeDocument/2006/relationships/image" Target="../media/image11.jpeg"/><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2" Type="http://schemas.openxmlformats.org/officeDocument/2006/relationships/image" Target="../media/image13.jpeg"/><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4.jpeg"/><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2" Type="http://schemas.openxmlformats.org/officeDocument/2006/relationships/image" Target="../media/image15.jpeg"/><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2" Type="http://schemas.openxmlformats.org/officeDocument/2006/relationships/image" Target="../media/image16.jpeg"/><Relationship Id="rId1" Type="http://schemas.openxmlformats.org/officeDocument/2006/relationships/image" Target="../media/image1.png"/></Relationships>
</file>

<file path=xl/drawings/drawing1.xml><?xml version="1.0" encoding="utf-8"?>
<xdr:wsDr xmlns:xdr="http://schemas.openxmlformats.org/drawingml/2006/spreadsheetDrawing" xmlns:a="http://schemas.openxmlformats.org/drawingml/2006/main">
  <xdr:twoCellAnchor editAs="oneCell">
    <xdr:from>
      <xdr:col>4</xdr:col>
      <xdr:colOff>161787</xdr:colOff>
      <xdr:row>1</xdr:row>
      <xdr:rowOff>0</xdr:rowOff>
    </xdr:from>
    <xdr:to>
      <xdr:col>8</xdr:col>
      <xdr:colOff>9662</xdr:colOff>
      <xdr:row>1</xdr:row>
      <xdr:rowOff>1143000</xdr:rowOff>
    </xdr:to>
    <xdr:pic>
      <xdr:nvPicPr>
        <xdr:cNvPr id="3" name="Immagine 2" descr="Intestazione Inverno&#10;&#10;Collage di foto di Word: Inverno">
          <a:extLst>
            <a:ext uri="{FF2B5EF4-FFF2-40B4-BE49-F238E27FC236}">
              <a16:creationId xmlns="" xmlns:a16="http://schemas.microsoft.com/office/drawing/2014/main" id="{00000000-0008-0000-0000-000003000000}"/>
            </a:ext>
          </a:extLst>
        </xdr:cNvPr>
        <xdr:cNvPicPr>
          <a:picLocks noChangeAspect="1"/>
        </xdr:cNvPicPr>
      </xdr:nvPicPr>
      <xdr:blipFill>
        <a:blip xmlns:r="http://schemas.openxmlformats.org/officeDocument/2006/relationships" r:embed="rId1"/>
        <a:srcRect/>
        <a:stretch/>
      </xdr:blipFill>
      <xdr:spPr>
        <a:xfrm>
          <a:off x="4086087" y="114300"/>
          <a:ext cx="4915175" cy="1143000"/>
        </a:xfrm>
        <a:prstGeom prst="rect">
          <a:avLst/>
        </a:prstGeom>
      </xdr:spPr>
    </xdr:pic>
    <xdr:clientData/>
  </xdr:twoCellAnchor>
  <xdr:twoCellAnchor editAs="oneCell">
    <xdr:from>
      <xdr:col>10</xdr:col>
      <xdr:colOff>114300</xdr:colOff>
      <xdr:row>6</xdr:row>
      <xdr:rowOff>685800</xdr:rowOff>
    </xdr:from>
    <xdr:to>
      <xdr:col>15</xdr:col>
      <xdr:colOff>219710</xdr:colOff>
      <xdr:row>12</xdr:row>
      <xdr:rowOff>200025</xdr:rowOff>
    </xdr:to>
    <xdr:pic>
      <xdr:nvPicPr>
        <xdr:cNvPr id="5" name="Immagine 4" descr="K:\ORNELLA\IMMAGINI FOTOGRAFIE E LOGHI\FOTOGRAFIE E VIDEO\VARIE DI POMARETTO INVIATE\DSC_6714 Pomaretto fiorito 2019 MUNICIPIO.JPG">
          <a:extLst>
            <a:ext uri="{FF2B5EF4-FFF2-40B4-BE49-F238E27FC236}">
              <a16:creationId xmlns="" xmlns:a16="http://schemas.microsoft.com/office/drawing/2014/main" id="{00000000-0008-0000-00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886950" y="3638550"/>
          <a:ext cx="3829685" cy="2543175"/>
        </a:xfrm>
        <a:prstGeom prst="rect">
          <a:avLst/>
        </a:prstGeom>
        <a:no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 xmlns:a16="http://schemas.microsoft.com/office/drawing/2014/main" id="{00000000-0008-0000-0100-00000400000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523875</xdr:colOff>
      <xdr:row>3</xdr:row>
      <xdr:rowOff>142875</xdr:rowOff>
    </xdr:from>
    <xdr:to>
      <xdr:col>18</xdr:col>
      <xdr:colOff>260350</xdr:colOff>
      <xdr:row>12</xdr:row>
      <xdr:rowOff>95250</xdr:rowOff>
    </xdr:to>
    <xdr:pic>
      <xdr:nvPicPr>
        <xdr:cNvPr id="6" name="Immagine 5" descr="K:\ORNELLA\IMMAGINI FOTOGRAFIE E LOGHI\FOTOGRAFIE E VIDEO\FESTE MANIFESTAZIONI EVENTI SPORTIVI\FALO'\falò 4.jpg">
          <a:extLst>
            <a:ext uri="{FF2B5EF4-FFF2-40B4-BE49-F238E27FC236}">
              <a16:creationId xmlns="" xmlns:a16="http://schemas.microsoft.com/office/drawing/2014/main" id="{00000000-0008-0000-01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39300" y="1781175"/>
          <a:ext cx="5727700" cy="4295775"/>
        </a:xfrm>
        <a:prstGeom prst="rect">
          <a:avLst/>
        </a:prstGeom>
        <a:noFill/>
        <a:ln>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4</xdr:col>
      <xdr:colOff>561076</xdr:colOff>
      <xdr:row>1</xdr:row>
      <xdr:rowOff>0</xdr:rowOff>
    </xdr:from>
    <xdr:to>
      <xdr:col>8</xdr:col>
      <xdr:colOff>10423</xdr:colOff>
      <xdr:row>1</xdr:row>
      <xdr:rowOff>1143000</xdr:rowOff>
    </xdr:to>
    <xdr:pic>
      <xdr:nvPicPr>
        <xdr:cNvPr id="2" name="Immagine 1" descr="Intestazione Primavera&#10;&#10;Collage di foto di Word: Primavera">
          <a:extLst>
            <a:ext uri="{FF2B5EF4-FFF2-40B4-BE49-F238E27FC236}">
              <a16:creationId xmlns="" xmlns:a16="http://schemas.microsoft.com/office/drawing/2014/main" id="{00000000-0008-0000-0200-000002000000}"/>
            </a:ext>
          </a:extLst>
        </xdr:cNvPr>
        <xdr:cNvPicPr>
          <a:picLocks noChangeAspect="1"/>
        </xdr:cNvPicPr>
      </xdr:nvPicPr>
      <xdr:blipFill>
        <a:blip xmlns:r="http://schemas.openxmlformats.org/officeDocument/2006/relationships" r:embed="rId1"/>
        <a:srcRect/>
        <a:stretch/>
      </xdr:blipFill>
      <xdr:spPr>
        <a:xfrm>
          <a:off x="4485376" y="114300"/>
          <a:ext cx="4516647" cy="1143000"/>
        </a:xfrm>
        <a:prstGeom prst="rect">
          <a:avLst/>
        </a:prstGeom>
      </xdr:spPr>
    </xdr:pic>
    <xdr:clientData/>
  </xdr:twoCellAnchor>
  <xdr:twoCellAnchor editAs="oneCell">
    <xdr:from>
      <xdr:col>9</xdr:col>
      <xdr:colOff>314325</xdr:colOff>
      <xdr:row>2</xdr:row>
      <xdr:rowOff>238125</xdr:rowOff>
    </xdr:from>
    <xdr:to>
      <xdr:col>18</xdr:col>
      <xdr:colOff>443230</xdr:colOff>
      <xdr:row>11</xdr:row>
      <xdr:rowOff>9525</xdr:rowOff>
    </xdr:to>
    <xdr:pic>
      <xdr:nvPicPr>
        <xdr:cNvPr id="6" name="Immagine 5" descr="K:\ORNELLA\IMMAGINI FOTOGRAFIE E LOGHI\FOTOGRAFIE E VIDEO\VARIE DI POMARETTO INVIATE\vigneti e scorci\DSC_3639 B VOLO DAHU.jpg">
          <a:extLst>
            <a:ext uri="{FF2B5EF4-FFF2-40B4-BE49-F238E27FC236}">
              <a16:creationId xmlns="" xmlns:a16="http://schemas.microsoft.com/office/drawing/2014/main" id="{00000000-0008-0000-0200-000006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29750" y="1571625"/>
          <a:ext cx="6120130" cy="4114800"/>
        </a:xfrm>
        <a:prstGeom prst="rect">
          <a:avLst/>
        </a:prstGeom>
        <a:noFill/>
        <a:ln>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 xmlns:a16="http://schemas.microsoft.com/office/drawing/2014/main" id="{00000000-0008-0000-0300-000003000000}"/>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11</xdr:col>
      <xdr:colOff>0</xdr:colOff>
      <xdr:row>2</xdr:row>
      <xdr:rowOff>57150</xdr:rowOff>
    </xdr:from>
    <xdr:to>
      <xdr:col>15</xdr:col>
      <xdr:colOff>581025</xdr:colOff>
      <xdr:row>12</xdr:row>
      <xdr:rowOff>581025</xdr:rowOff>
    </xdr:to>
    <xdr:pic>
      <xdr:nvPicPr>
        <xdr:cNvPr id="4" name="Immagine 3" descr="K:\ORNELLA\IMMAGINI FOTOGRAFIE E LOGHI\FOTOGRAFIE E VIDEO\VARIE DI POMARETTO INVIATE\PANORAMA POMARETTO CON ALBERO FIORITO.jpg">
          <a:extLst>
            <a:ext uri="{FF2B5EF4-FFF2-40B4-BE49-F238E27FC236}">
              <a16:creationId xmlns="" xmlns:a16="http://schemas.microsoft.com/office/drawing/2014/main" id="{00000000-0008-0000-03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439400" y="1390650"/>
          <a:ext cx="3248025" cy="5172075"/>
        </a:xfrm>
        <a:prstGeom prst="rect">
          <a:avLst/>
        </a:prstGeom>
        <a:noFill/>
        <a:ln>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4</xdr:col>
      <xdr:colOff>561975</xdr:colOff>
      <xdr:row>1</xdr:row>
      <xdr:rowOff>0</xdr:rowOff>
    </xdr:from>
    <xdr:to>
      <xdr:col>8</xdr:col>
      <xdr:colOff>11322</xdr:colOff>
      <xdr:row>1</xdr:row>
      <xdr:rowOff>1143000</xdr:rowOff>
    </xdr:to>
    <xdr:pic>
      <xdr:nvPicPr>
        <xdr:cNvPr id="3" name="Immagine 3" descr="Intestazione Primavera&#10;&#10;Collage di foto di Word: Primavera">
          <a:extLst>
            <a:ext uri="{FF2B5EF4-FFF2-40B4-BE49-F238E27FC236}">
              <a16:creationId xmlns="" xmlns:a16="http://schemas.microsoft.com/office/drawing/2014/main" id="{00000000-0008-0000-0400-000003000000}"/>
            </a:ext>
          </a:extLst>
        </xdr:cNvPr>
        <xdr:cNvPicPr>
          <a:picLocks noChangeAspect="1"/>
        </xdr:cNvPicPr>
      </xdr:nvPicPr>
      <xdr:blipFill>
        <a:blip xmlns:r="http://schemas.openxmlformats.org/officeDocument/2006/relationships" r:embed="rId1"/>
        <a:srcRect/>
        <a:stretch/>
      </xdr:blipFill>
      <xdr:spPr>
        <a:xfrm>
          <a:off x="4486275" y="114300"/>
          <a:ext cx="4516647" cy="1143000"/>
        </a:xfrm>
        <a:prstGeom prst="rect">
          <a:avLst/>
        </a:prstGeom>
      </xdr:spPr>
    </xdr:pic>
    <xdr:clientData/>
  </xdr:twoCellAnchor>
  <xdr:twoCellAnchor editAs="oneCell">
    <xdr:from>
      <xdr:col>10</xdr:col>
      <xdr:colOff>619125</xdr:colOff>
      <xdr:row>1</xdr:row>
      <xdr:rowOff>676275</xdr:rowOff>
    </xdr:from>
    <xdr:to>
      <xdr:col>16</xdr:col>
      <xdr:colOff>466725</xdr:colOff>
      <xdr:row>11</xdr:row>
      <xdr:rowOff>244475</xdr:rowOff>
    </xdr:to>
    <xdr:pic>
      <xdr:nvPicPr>
        <xdr:cNvPr id="5" name="Immagine 4" descr="K:\ORNELLA\IMMAGINI FOTOGRAFIE E LOGHI\FOTOGRAFIE E VIDEO\VARIE DI POMARETTO INVIATE\IMG-20230807-WA0022 becuet casette ramìe glamping (3).jpg">
          <a:extLst>
            <a:ext uri="{FF2B5EF4-FFF2-40B4-BE49-F238E27FC236}">
              <a16:creationId xmlns="" xmlns:a16="http://schemas.microsoft.com/office/drawing/2014/main" id="{00000000-0008-0000-04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0391775" y="790575"/>
          <a:ext cx="3848100" cy="5130800"/>
        </a:xfrm>
        <a:prstGeom prst="rect">
          <a:avLst/>
        </a:prstGeom>
        <a:noFill/>
        <a:ln>
          <a:noFill/>
        </a:ln>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4</xdr:col>
      <xdr:colOff>392325</xdr:colOff>
      <xdr:row>1</xdr:row>
      <xdr:rowOff>0</xdr:rowOff>
    </xdr:from>
    <xdr:to>
      <xdr:col>8</xdr:col>
      <xdr:colOff>7725</xdr:colOff>
      <xdr:row>1</xdr:row>
      <xdr:rowOff>1143000</xdr:rowOff>
    </xdr:to>
    <xdr:pic>
      <xdr:nvPicPr>
        <xdr:cNvPr id="3" name="Immagine 2" descr="Intestazione Estate&#10;&#10;Collage di foto di Word: Estate">
          <a:extLst>
            <a:ext uri="{FF2B5EF4-FFF2-40B4-BE49-F238E27FC236}">
              <a16:creationId xmlns="" xmlns:a16="http://schemas.microsoft.com/office/drawing/2014/main" id="{00000000-0008-0000-0500-000003000000}"/>
            </a:ext>
          </a:extLst>
        </xdr:cNvPr>
        <xdr:cNvPicPr>
          <a:picLocks noChangeAspect="1"/>
        </xdr:cNvPicPr>
      </xdr:nvPicPr>
      <xdr:blipFill>
        <a:blip xmlns:r="http://schemas.openxmlformats.org/officeDocument/2006/relationships" r:embed="rId1"/>
        <a:srcRect/>
        <a:stretch/>
      </xdr:blipFill>
      <xdr:spPr>
        <a:xfrm>
          <a:off x="4316625" y="114300"/>
          <a:ext cx="4682700" cy="1143000"/>
        </a:xfrm>
        <a:prstGeom prst="rect">
          <a:avLst/>
        </a:prstGeom>
      </xdr:spPr>
    </xdr:pic>
    <xdr:clientData/>
  </xdr:twoCellAnchor>
  <xdr:twoCellAnchor editAs="oneCell">
    <xdr:from>
      <xdr:col>9</xdr:col>
      <xdr:colOff>514350</xdr:colOff>
      <xdr:row>3</xdr:row>
      <xdr:rowOff>85725</xdr:rowOff>
    </xdr:from>
    <xdr:to>
      <xdr:col>18</xdr:col>
      <xdr:colOff>52705</xdr:colOff>
      <xdr:row>11</xdr:row>
      <xdr:rowOff>27305</xdr:rowOff>
    </xdr:to>
    <xdr:pic>
      <xdr:nvPicPr>
        <xdr:cNvPr id="7" name="Immagine 6" descr="K:\ORNELLA\IMMAGINI FOTOGRAFIE E LOGHI\FOTOGRAFIE E VIDEO\VARIE DI POMARETTO INVIATE\vigneti e scorci\IMG-20210618-WA0020.jpg">
          <a:extLst>
            <a:ext uri="{FF2B5EF4-FFF2-40B4-BE49-F238E27FC236}">
              <a16:creationId xmlns="" xmlns:a16="http://schemas.microsoft.com/office/drawing/2014/main" id="{00000000-0008-0000-0500-000007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629775" y="1724025"/>
          <a:ext cx="5529580" cy="3980180"/>
        </a:xfrm>
        <a:prstGeom prst="rect">
          <a:avLst/>
        </a:prstGeom>
        <a:noFill/>
        <a:ln>
          <a:noFill/>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 xmlns:a16="http://schemas.microsoft.com/office/drawing/2014/main" id="{00000000-0008-0000-0600-000003000000}"/>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10</xdr:col>
      <xdr:colOff>142874</xdr:colOff>
      <xdr:row>4</xdr:row>
      <xdr:rowOff>95250</xdr:rowOff>
    </xdr:from>
    <xdr:to>
      <xdr:col>17</xdr:col>
      <xdr:colOff>386079</xdr:colOff>
      <xdr:row>11</xdr:row>
      <xdr:rowOff>170180</xdr:rowOff>
    </xdr:to>
    <xdr:pic>
      <xdr:nvPicPr>
        <xdr:cNvPr id="4" name="Immagine 3" descr="K:\ORNELLA\IMMAGINI FOTOGRAFIE E LOGHI\FOTOGRAFIE E VIDEO\VARIE DI POMARETTO INVIATE\vigneti e scorci\IMG-20210629-WA0004.jpg">
          <a:extLst>
            <a:ext uri="{FF2B5EF4-FFF2-40B4-BE49-F238E27FC236}">
              <a16:creationId xmlns="" xmlns:a16="http://schemas.microsoft.com/office/drawing/2014/main" id="{00000000-0008-0000-06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915524" y="2038350"/>
          <a:ext cx="4910455" cy="3808730"/>
        </a:xfrm>
        <a:prstGeom prst="rect">
          <a:avLst/>
        </a:prstGeom>
        <a:noFill/>
        <a:ln>
          <a:noFill/>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4</xdr:col>
      <xdr:colOff>390525</xdr:colOff>
      <xdr:row>1</xdr:row>
      <xdr:rowOff>0</xdr:rowOff>
    </xdr:from>
    <xdr:to>
      <xdr:col>8</xdr:col>
      <xdr:colOff>5925</xdr:colOff>
      <xdr:row>1</xdr:row>
      <xdr:rowOff>1143000</xdr:rowOff>
    </xdr:to>
    <xdr:pic>
      <xdr:nvPicPr>
        <xdr:cNvPr id="3" name="Immagine 3" descr="Intestazione Estate&#10;&#10;Collage di foto di Word: Estate">
          <a:extLst>
            <a:ext uri="{FF2B5EF4-FFF2-40B4-BE49-F238E27FC236}">
              <a16:creationId xmlns="" xmlns:a16="http://schemas.microsoft.com/office/drawing/2014/main" id="{00000000-0008-0000-0700-000003000000}"/>
            </a:ext>
          </a:extLst>
        </xdr:cNvPr>
        <xdr:cNvPicPr>
          <a:picLocks noChangeAspect="1"/>
        </xdr:cNvPicPr>
      </xdr:nvPicPr>
      <xdr:blipFill>
        <a:blip xmlns:r="http://schemas.openxmlformats.org/officeDocument/2006/relationships" r:embed="rId1"/>
        <a:srcRect/>
        <a:stretch/>
      </xdr:blipFill>
      <xdr:spPr>
        <a:xfrm>
          <a:off x="4314825" y="114300"/>
          <a:ext cx="4682700" cy="1143000"/>
        </a:xfrm>
        <a:prstGeom prst="rect">
          <a:avLst/>
        </a:prstGeom>
      </xdr:spPr>
    </xdr:pic>
    <xdr:clientData/>
  </xdr:twoCellAnchor>
  <xdr:twoCellAnchor editAs="oneCell">
    <xdr:from>
      <xdr:col>9</xdr:col>
      <xdr:colOff>438150</xdr:colOff>
      <xdr:row>1</xdr:row>
      <xdr:rowOff>1181100</xdr:rowOff>
    </xdr:from>
    <xdr:to>
      <xdr:col>17</xdr:col>
      <xdr:colOff>514350</xdr:colOff>
      <xdr:row>9</xdr:row>
      <xdr:rowOff>228600</xdr:rowOff>
    </xdr:to>
    <xdr:pic>
      <xdr:nvPicPr>
        <xdr:cNvPr id="5" name="Immagine 4" descr="K:\ORNELLA\IMMAGINI FOTOGRAFIE E LOGHI\FOTOGRAFIE E VIDEO\ASSOCIAZIONI E ATTIVITA' COMMERCIALI\RIVER ACTION\river.JPG">
          <a:extLst>
            <a:ext uri="{FF2B5EF4-FFF2-40B4-BE49-F238E27FC236}">
              <a16:creationId xmlns="" xmlns:a16="http://schemas.microsoft.com/office/drawing/2014/main" id="{00000000-0008-0000-07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553575" y="1295400"/>
          <a:ext cx="5400675" cy="3600450"/>
        </a:xfrm>
        <a:prstGeom prst="rect">
          <a:avLst/>
        </a:prstGeom>
        <a:noFill/>
        <a:ln>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3</xdr:col>
      <xdr:colOff>981075</xdr:colOff>
      <xdr:row>1</xdr:row>
      <xdr:rowOff>11954</xdr:rowOff>
    </xdr:from>
    <xdr:to>
      <xdr:col>8</xdr:col>
      <xdr:colOff>13374</xdr:colOff>
      <xdr:row>1</xdr:row>
      <xdr:rowOff>1156754</xdr:rowOff>
    </xdr:to>
    <xdr:pic>
      <xdr:nvPicPr>
        <xdr:cNvPr id="3" name="Immagine 2" descr="Intestazione Autunno&#10;&#10;Collage di foto di Word: Autunno">
          <a:extLst>
            <a:ext uri="{FF2B5EF4-FFF2-40B4-BE49-F238E27FC236}">
              <a16:creationId xmlns="" xmlns:a16="http://schemas.microsoft.com/office/drawing/2014/main" id="{00000000-0008-0000-0800-000003000000}"/>
            </a:ext>
          </a:extLst>
        </xdr:cNvPr>
        <xdr:cNvPicPr>
          <a:picLocks noChangeAspect="1"/>
        </xdr:cNvPicPr>
      </xdr:nvPicPr>
      <xdr:blipFill>
        <a:blip xmlns:r="http://schemas.openxmlformats.org/officeDocument/2006/relationships" r:embed="rId1"/>
        <a:srcRect/>
        <a:stretch/>
      </xdr:blipFill>
      <xdr:spPr>
        <a:xfrm>
          <a:off x="3638550" y="126254"/>
          <a:ext cx="5366424" cy="1144800"/>
        </a:xfrm>
        <a:prstGeom prst="rect">
          <a:avLst/>
        </a:prstGeom>
      </xdr:spPr>
    </xdr:pic>
    <xdr:clientData/>
  </xdr:twoCellAnchor>
  <xdr:twoCellAnchor editAs="oneCell">
    <xdr:from>
      <xdr:col>9</xdr:col>
      <xdr:colOff>219075</xdr:colOff>
      <xdr:row>3</xdr:row>
      <xdr:rowOff>142875</xdr:rowOff>
    </xdr:from>
    <xdr:to>
      <xdr:col>18</xdr:col>
      <xdr:colOff>347980</xdr:colOff>
      <xdr:row>11</xdr:row>
      <xdr:rowOff>171450</xdr:rowOff>
    </xdr:to>
    <xdr:pic>
      <xdr:nvPicPr>
        <xdr:cNvPr id="5" name="Immagine 4" descr="K:\ORNELLA\IMMAGINI FOTOGRAFIE E LOGHI\FOTOGRAFIE E VIDEO\VARIE DI POMARETTO INVIATE\DSC_4286 VIGNETI.JPG">
          <a:extLst>
            <a:ext uri="{FF2B5EF4-FFF2-40B4-BE49-F238E27FC236}">
              <a16:creationId xmlns="" xmlns:a16="http://schemas.microsoft.com/office/drawing/2014/main" id="{00000000-0008-0000-0800-000005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34500" y="1781175"/>
          <a:ext cx="6120130" cy="4067175"/>
        </a:xfrm>
        <a:prstGeom prst="rect">
          <a:avLst/>
        </a:prstGeom>
        <a:noFill/>
        <a:ln>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3</xdr:col>
      <xdr:colOff>981075</xdr:colOff>
      <xdr:row>1</xdr:row>
      <xdr:rowOff>9524</xdr:rowOff>
    </xdr:from>
    <xdr:to>
      <xdr:col>8</xdr:col>
      <xdr:colOff>13374</xdr:colOff>
      <xdr:row>1</xdr:row>
      <xdr:rowOff>1154324</xdr:rowOff>
    </xdr:to>
    <xdr:pic>
      <xdr:nvPicPr>
        <xdr:cNvPr id="3" name="Immagine 3" descr="Intestazione Autunno&#10;&#10;Collage di foto di Word: Autunno">
          <a:extLst>
            <a:ext uri="{FF2B5EF4-FFF2-40B4-BE49-F238E27FC236}">
              <a16:creationId xmlns="" xmlns:a16="http://schemas.microsoft.com/office/drawing/2014/main" id="{00000000-0008-0000-0900-000003000000}"/>
            </a:ext>
          </a:extLst>
        </xdr:cNvPr>
        <xdr:cNvPicPr>
          <a:picLocks noChangeAspect="1"/>
        </xdr:cNvPicPr>
      </xdr:nvPicPr>
      <xdr:blipFill>
        <a:blip xmlns:r="http://schemas.openxmlformats.org/officeDocument/2006/relationships" r:embed="rId1"/>
        <a:srcRect/>
        <a:stretch/>
      </xdr:blipFill>
      <xdr:spPr>
        <a:xfrm>
          <a:off x="3638550" y="123824"/>
          <a:ext cx="5366424" cy="1144800"/>
        </a:xfrm>
        <a:prstGeom prst="rect">
          <a:avLst/>
        </a:prstGeom>
      </xdr:spPr>
    </xdr:pic>
    <xdr:clientData/>
  </xdr:twoCellAnchor>
  <xdr:twoCellAnchor editAs="oneCell">
    <xdr:from>
      <xdr:col>9</xdr:col>
      <xdr:colOff>180975</xdr:colOff>
      <xdr:row>3</xdr:row>
      <xdr:rowOff>57150</xdr:rowOff>
    </xdr:from>
    <xdr:to>
      <xdr:col>18</xdr:col>
      <xdr:colOff>309880</xdr:colOff>
      <xdr:row>9</xdr:row>
      <xdr:rowOff>178435</xdr:rowOff>
    </xdr:to>
    <xdr:pic>
      <xdr:nvPicPr>
        <xdr:cNvPr id="4" name="Immagine 3" descr="K:\ORNELLA\IMMAGINI FOTOGRAFIE E LOGHI\FOTOGRAFIE E VIDEO\BORGATE VIE SENTIERI\DSC_3930-2-Pano-Editar-Editar panorama ok.jpg">
          <a:extLst>
            <a:ext uri="{FF2B5EF4-FFF2-40B4-BE49-F238E27FC236}">
              <a16:creationId xmlns="" xmlns:a16="http://schemas.microsoft.com/office/drawing/2014/main" id="{00000000-0008-0000-0900-000004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96400" y="1695450"/>
          <a:ext cx="6120130" cy="3150235"/>
        </a:xfrm>
        <a:prstGeom prst="rect">
          <a:avLst/>
        </a:prstGeom>
        <a:noFill/>
        <a:ln>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4</xdr:col>
      <xdr:colOff>209550</xdr:colOff>
      <xdr:row>1</xdr:row>
      <xdr:rowOff>9525</xdr:rowOff>
    </xdr:from>
    <xdr:to>
      <xdr:col>8</xdr:col>
      <xdr:colOff>13374</xdr:colOff>
      <xdr:row>1</xdr:row>
      <xdr:rowOff>1154325</xdr:rowOff>
    </xdr:to>
    <xdr:pic>
      <xdr:nvPicPr>
        <xdr:cNvPr id="5" name="Immagine 3" descr="Intestazione Autunno&#10;&#10;Collage di foto di Word: Autunno">
          <a:extLst>
            <a:ext uri="{FF2B5EF4-FFF2-40B4-BE49-F238E27FC236}">
              <a16:creationId xmlns="" xmlns:a16="http://schemas.microsoft.com/office/drawing/2014/main" id="{00000000-0008-0000-0A00-000005000000}"/>
            </a:ext>
          </a:extLst>
        </xdr:cNvPr>
        <xdr:cNvPicPr>
          <a:picLocks noChangeAspect="1"/>
        </xdr:cNvPicPr>
      </xdr:nvPicPr>
      <xdr:blipFill rotWithShape="1">
        <a:blip xmlns:r="http://schemas.openxmlformats.org/officeDocument/2006/relationships" r:embed="rId1"/>
        <a:srcRect l="9230"/>
        <a:stretch/>
      </xdr:blipFill>
      <xdr:spPr>
        <a:xfrm>
          <a:off x="4133850" y="123825"/>
          <a:ext cx="4871124" cy="1144800"/>
        </a:xfrm>
        <a:prstGeom prst="rect">
          <a:avLst/>
        </a:prstGeom>
      </xdr:spPr>
    </xdr:pic>
    <xdr:clientData/>
  </xdr:twoCellAnchor>
  <xdr:twoCellAnchor editAs="oneCell">
    <xdr:from>
      <xdr:col>9</xdr:col>
      <xdr:colOff>266700</xdr:colOff>
      <xdr:row>3</xdr:row>
      <xdr:rowOff>247650</xdr:rowOff>
    </xdr:from>
    <xdr:to>
      <xdr:col>18</xdr:col>
      <xdr:colOff>395605</xdr:colOff>
      <xdr:row>9</xdr:row>
      <xdr:rowOff>77470</xdr:rowOff>
    </xdr:to>
    <xdr:pic>
      <xdr:nvPicPr>
        <xdr:cNvPr id="3" name="Immagine 2" descr="K:\ORNELLA\ASSESSORI E SINDACO\assessori e Sindaco\FIERA\2024\FRONTESPIZIO FIERA.jpg">
          <a:extLst>
            <a:ext uri="{FF2B5EF4-FFF2-40B4-BE49-F238E27FC236}">
              <a16:creationId xmlns="" xmlns:a16="http://schemas.microsoft.com/office/drawing/2014/main" id="{00000000-0008-0000-0A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82125" y="1885950"/>
          <a:ext cx="6120130" cy="2858770"/>
        </a:xfrm>
        <a:prstGeom prst="rect">
          <a:avLst/>
        </a:prstGeom>
        <a:noFill/>
        <a:ln>
          <a:noFill/>
        </a:ln>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4</xdr:col>
      <xdr:colOff>161925</xdr:colOff>
      <xdr:row>1</xdr:row>
      <xdr:rowOff>0</xdr:rowOff>
    </xdr:from>
    <xdr:to>
      <xdr:col>8</xdr:col>
      <xdr:colOff>9800</xdr:colOff>
      <xdr:row>1</xdr:row>
      <xdr:rowOff>1143000</xdr:rowOff>
    </xdr:to>
    <xdr:pic>
      <xdr:nvPicPr>
        <xdr:cNvPr id="4" name="Immagine 2" descr="Intestazione Inverno&#10;&#10;Collage di foto di Word: Inverno">
          <a:extLst>
            <a:ext uri="{FF2B5EF4-FFF2-40B4-BE49-F238E27FC236}">
              <a16:creationId xmlns="" xmlns:a16="http://schemas.microsoft.com/office/drawing/2014/main" id="{00000000-0008-0000-0B00-000004000000}"/>
            </a:ext>
          </a:extLst>
        </xdr:cNvPr>
        <xdr:cNvPicPr>
          <a:picLocks noChangeAspect="1"/>
        </xdr:cNvPicPr>
      </xdr:nvPicPr>
      <xdr:blipFill>
        <a:blip xmlns:r="http://schemas.openxmlformats.org/officeDocument/2006/relationships" r:embed="rId1"/>
        <a:srcRect/>
        <a:stretch/>
      </xdr:blipFill>
      <xdr:spPr>
        <a:xfrm>
          <a:off x="4086225" y="114300"/>
          <a:ext cx="4915175" cy="1143000"/>
        </a:xfrm>
        <a:prstGeom prst="rect">
          <a:avLst/>
        </a:prstGeom>
      </xdr:spPr>
    </xdr:pic>
    <xdr:clientData/>
  </xdr:twoCellAnchor>
  <xdr:twoCellAnchor editAs="oneCell">
    <xdr:from>
      <xdr:col>9</xdr:col>
      <xdr:colOff>295275</xdr:colOff>
      <xdr:row>3</xdr:row>
      <xdr:rowOff>219075</xdr:rowOff>
    </xdr:from>
    <xdr:to>
      <xdr:col>18</xdr:col>
      <xdr:colOff>424180</xdr:colOff>
      <xdr:row>12</xdr:row>
      <xdr:rowOff>465455</xdr:rowOff>
    </xdr:to>
    <xdr:pic>
      <xdr:nvPicPr>
        <xdr:cNvPr id="3" name="Immagine 2" descr="K:\ORNELLA\IMMAGINI FOTOGRAFIE E LOGHI\FOTOGRAFIE E VIDEO\BORGATE VIE SENTIERI\ROTONDE\rotonda di notte con la neve.jpg">
          <a:extLst>
            <a:ext uri="{FF2B5EF4-FFF2-40B4-BE49-F238E27FC236}">
              <a16:creationId xmlns="" xmlns:a16="http://schemas.microsoft.com/office/drawing/2014/main" id="{00000000-0008-0000-0B00-000003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410700" y="1857375"/>
          <a:ext cx="6120130" cy="4589780"/>
        </a:xfrm>
        <a:prstGeom prst="rect">
          <a:avLst/>
        </a:prstGeom>
        <a:noFill/>
        <a:ln>
          <a:no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Custom 6">
      <a:majorFont>
        <a:latin typeface="Century Gothic"/>
        <a:ea typeface=""/>
        <a:cs typeface=""/>
      </a:majorFont>
      <a:minorFont>
        <a:latin typeface="Century Gothic"/>
        <a:ea typeface=""/>
        <a:cs typeface=""/>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customProperty" Target="../customProperty1.bin"/><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2.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
    <tabColor theme="8" tint="0.59999389629810485"/>
    <pageSetUpPr autoPageBreaks="0" fitToPage="1"/>
  </sheetPr>
  <dimension ref="A1:L15"/>
  <sheetViews>
    <sheetView showGridLines="0" showRowColHeaders="0" zoomScaleNormal="100" workbookViewId="0">
      <selection activeCell="N5" sqref="N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1" width="14.875" style="1" customWidth="1"/>
    <col min="12" max="12" width="14.875" style="1" bestFit="1" customWidth="1"/>
    <col min="13" max="13" width="1.625" style="1" customWidth="1"/>
    <col min="14" max="16384" width="8.75" style="1"/>
  </cols>
  <sheetData>
    <row r="1" spans="1:12" ht="9" customHeight="1" x14ac:dyDescent="0.3">
      <c r="I1" s="1" t="s">
        <v>1</v>
      </c>
    </row>
    <row r="2" spans="1:12" ht="96" customHeight="1" x14ac:dyDescent="0.3">
      <c r="B2" s="33" t="str">
        <f>"Gennaio "&amp;AnnoCalendario</f>
        <v>Gennaio 2026</v>
      </c>
      <c r="C2" s="33"/>
      <c r="D2" s="33"/>
      <c r="E2" s="2"/>
      <c r="F2" s="2"/>
      <c r="G2" s="2"/>
      <c r="H2" s="3"/>
    </row>
    <row r="3" spans="1:12" s="25" customFormat="1" ht="24" customHeight="1" x14ac:dyDescent="0.3">
      <c r="A3" s="8"/>
      <c r="B3" s="5" t="str">
        <f>InizioSettimana</f>
        <v>domenica</v>
      </c>
      <c r="C3" s="6" t="str">
        <f t="shared" ref="C3:H3" si="0">TEXT(C4,"gggg")</f>
        <v>lunedì</v>
      </c>
      <c r="D3" s="6" t="str">
        <f t="shared" si="0"/>
        <v>martedì</v>
      </c>
      <c r="E3" s="6" t="str">
        <f t="shared" si="0"/>
        <v>mercoledì</v>
      </c>
      <c r="F3" s="6" t="str">
        <f>TEXT(F4,"gggg")</f>
        <v>giovedì</v>
      </c>
      <c r="G3" s="6" t="str">
        <f t="shared" si="0"/>
        <v>venerdì</v>
      </c>
      <c r="H3" s="7" t="str">
        <f t="shared" si="0"/>
        <v>sabato</v>
      </c>
      <c r="K3" s="38" t="s">
        <v>2</v>
      </c>
      <c r="L3" s="38"/>
    </row>
    <row r="4" spans="1:12" s="25" customFormat="1" ht="24" customHeight="1" x14ac:dyDescent="0.3">
      <c r="A4" s="4"/>
      <c r="B4" s="27">
        <f t="array" ref="B4:H4">GiorniESettimane+DATE(AnnoCalendario,1,1)-WEEKDAY(DATE(AnnoCalendario,1,1),(InizioSettimana="Monday")+1)+1</f>
        <v>46019</v>
      </c>
      <c r="C4" s="27">
        <v>46020</v>
      </c>
      <c r="D4" s="27">
        <v>46021</v>
      </c>
      <c r="E4" s="27">
        <v>46022</v>
      </c>
      <c r="F4" s="27">
        <v>46023</v>
      </c>
      <c r="G4" s="27">
        <v>46024</v>
      </c>
      <c r="H4" s="28">
        <v>46025</v>
      </c>
      <c r="K4" s="11" t="s">
        <v>3</v>
      </c>
      <c r="L4" s="11" t="s">
        <v>4</v>
      </c>
    </row>
    <row r="5" spans="1:12" s="26" customFormat="1" ht="56.1" customHeight="1" x14ac:dyDescent="0.3">
      <c r="A5" s="10"/>
      <c r="B5" s="9"/>
      <c r="C5" s="9"/>
      <c r="D5" s="9"/>
      <c r="E5" s="9"/>
      <c r="F5" s="9"/>
      <c r="G5" s="9"/>
      <c r="H5" s="9"/>
      <c r="K5" s="12">
        <v>2026</v>
      </c>
      <c r="L5" s="12" t="s">
        <v>11</v>
      </c>
    </row>
    <row r="6" spans="1:12" s="25" customFormat="1" ht="24" customHeight="1" x14ac:dyDescent="0.3">
      <c r="A6" s="4"/>
      <c r="B6" s="27">
        <f t="array" ref="B6:H6">GiorniESettimane+DATE(AnnoCalendario,1,1)-WEEKDAY(DATE(AnnoCalendario,1,1),(InizioSettimana="Monday")+1)+8</f>
        <v>46026</v>
      </c>
      <c r="C6" s="27">
        <v>46027</v>
      </c>
      <c r="D6" s="27">
        <v>46028</v>
      </c>
      <c r="E6" s="27">
        <v>46029</v>
      </c>
      <c r="F6" s="27">
        <v>46030</v>
      </c>
      <c r="G6" s="27">
        <v>46031</v>
      </c>
      <c r="H6" s="27">
        <v>46032</v>
      </c>
    </row>
    <row r="7" spans="1:12" s="26" customFormat="1" ht="56.1" customHeight="1" x14ac:dyDescent="0.3">
      <c r="A7" s="10"/>
      <c r="B7" s="9"/>
      <c r="C7" s="9"/>
      <c r="D7" s="9"/>
      <c r="E7" s="9"/>
      <c r="F7" s="9"/>
      <c r="G7" s="9"/>
      <c r="H7" s="9"/>
    </row>
    <row r="8" spans="1:12" s="25" customFormat="1" ht="24" customHeight="1" x14ac:dyDescent="0.3">
      <c r="A8" s="4"/>
      <c r="B8" s="27">
        <f t="array" ref="B8:H8">GiorniESettimane+DATE(AnnoCalendario,1,1)-WEEKDAY(DATE(AnnoCalendario,1,1),(InizioSettimana="Monday")+1)+15</f>
        <v>46033</v>
      </c>
      <c r="C8" s="27">
        <v>46034</v>
      </c>
      <c r="D8" s="27">
        <v>46035</v>
      </c>
      <c r="E8" s="27">
        <v>46036</v>
      </c>
      <c r="F8" s="27">
        <v>46037</v>
      </c>
      <c r="G8" s="27">
        <v>46038</v>
      </c>
      <c r="H8" s="27">
        <v>46039</v>
      </c>
    </row>
    <row r="9" spans="1:12" s="26" customFormat="1" ht="56.1" customHeight="1" x14ac:dyDescent="0.3">
      <c r="A9" s="10"/>
      <c r="B9" s="9"/>
      <c r="C9" s="9"/>
      <c r="D9" s="9"/>
      <c r="E9" s="9"/>
      <c r="F9" s="9"/>
      <c r="G9" s="9"/>
      <c r="H9" s="9"/>
    </row>
    <row r="10" spans="1:12" s="25" customFormat="1" ht="24" customHeight="1" x14ac:dyDescent="0.3">
      <c r="A10" s="4"/>
      <c r="B10" s="27">
        <f t="array" ref="B10:H10">GiorniESettimane+DATE(AnnoCalendario,1,1)-WEEKDAY(DATE(AnnoCalendario,1,1),(InizioSettimana="Monday")+1)+22</f>
        <v>46040</v>
      </c>
      <c r="C10" s="27">
        <v>46041</v>
      </c>
      <c r="D10" s="27">
        <v>46042</v>
      </c>
      <c r="E10" s="27">
        <v>46043</v>
      </c>
      <c r="F10" s="27">
        <v>46044</v>
      </c>
      <c r="G10" s="27">
        <v>46045</v>
      </c>
      <c r="H10" s="27">
        <v>46046</v>
      </c>
    </row>
    <row r="11" spans="1:12" s="26" customFormat="1" ht="56.1" customHeight="1" x14ac:dyDescent="0.3">
      <c r="A11" s="10"/>
      <c r="B11" s="9"/>
      <c r="C11" s="9"/>
      <c r="D11" s="9"/>
      <c r="E11" s="9"/>
      <c r="F11" s="9"/>
      <c r="G11" s="9"/>
      <c r="H11" s="9"/>
    </row>
    <row r="12" spans="1:12" s="25" customFormat="1" ht="24" customHeight="1" x14ac:dyDescent="0.3">
      <c r="A12" s="4"/>
      <c r="B12" s="27">
        <f t="array" ref="B12:H12">GiorniESettimane+DATE(AnnoCalendario,1,1)-WEEKDAY(DATE(AnnoCalendario,1,1),(InizioSettimana="Monday")+1)+29</f>
        <v>46047</v>
      </c>
      <c r="C12" s="27">
        <v>46048</v>
      </c>
      <c r="D12" s="27">
        <v>46049</v>
      </c>
      <c r="E12" s="27">
        <v>46050</v>
      </c>
      <c r="F12" s="27">
        <v>46051</v>
      </c>
      <c r="G12" s="27">
        <v>46052</v>
      </c>
      <c r="H12" s="27">
        <v>46053</v>
      </c>
    </row>
    <row r="13" spans="1:12" s="26" customFormat="1" ht="56.1" customHeight="1" x14ac:dyDescent="0.3">
      <c r="A13" s="10"/>
      <c r="B13" s="9"/>
      <c r="C13" s="9"/>
      <c r="D13" s="9"/>
      <c r="E13" s="9"/>
      <c r="F13" s="9"/>
      <c r="G13" s="9"/>
      <c r="H13" s="9"/>
    </row>
    <row r="14" spans="1:12" s="25" customFormat="1" ht="24" customHeight="1" x14ac:dyDescent="0.3">
      <c r="A14" s="4"/>
      <c r="B14" s="27">
        <f t="array" ref="B14:C14">GiorniESettimane+DATE(AnnoCalendario,1,1)-WEEKDAY(DATE(AnnoCalendario,1,1),(InizioSettimana="Monday")+1)+36</f>
        <v>46054</v>
      </c>
      <c r="C14" s="27">
        <v>46055</v>
      </c>
      <c r="D14" s="34" t="s">
        <v>0</v>
      </c>
      <c r="E14" s="34"/>
      <c r="F14" s="34"/>
      <c r="G14" s="34"/>
      <c r="H14" s="35"/>
    </row>
    <row r="15" spans="1:12" s="26" customFormat="1" ht="56.1" customHeight="1" x14ac:dyDescent="0.3">
      <c r="A15" s="10"/>
      <c r="B15" s="9"/>
      <c r="C15" s="9"/>
      <c r="D15" s="36"/>
      <c r="E15" s="36"/>
      <c r="F15" s="36"/>
      <c r="G15" s="36"/>
      <c r="H15" s="37"/>
    </row>
  </sheetData>
  <mergeCells count="4">
    <mergeCell ref="B2:D2"/>
    <mergeCell ref="D14:H14"/>
    <mergeCell ref="D15:H15"/>
    <mergeCell ref="K3:L3"/>
  </mergeCells>
  <phoneticPr fontId="2" type="noConversion"/>
  <conditionalFormatting sqref="B4:G4">
    <cfRule type="expression" dxfId="23" priority="23">
      <formula>DAY(B4)&gt;8</formula>
    </cfRule>
  </conditionalFormatting>
  <conditionalFormatting sqref="B12:H12 B14:C14">
    <cfRule type="expression" dxfId="22" priority="24">
      <formula>AND(DAY(B12)&gt;=1,DAY(B12)&lt;=15)</formula>
    </cfRule>
  </conditionalFormatting>
  <dataValidations count="13">
    <dataValidation type="list" errorStyle="warning" allowBlank="1" showInputMessage="1" showErrorMessage="1" error="Selezionare un giorno dall'elenco. Selezionare ANNULLA, quindi premere ALT+freccia GIÙ per scegliere un giorno nell'elenco a discesa" prompt="Selezionare il giorno di inizio della settimana in questa cella. Premere ALT+freccia GIÙ per aprire l'elenco a discesa, premere la freccia GIÙ e quindi INVIO per effettuare una selezione" sqref="L5">
      <formula1>"domenica, lunedì"</formula1>
    </dataValidation>
    <dataValidation allowBlank="1" showInputMessage="1" showErrorMessage="1" prompt="Questa cartella di lavoro consente di creare un calendario mensile personalizzato. Nel foglio di gennaio è possibile personalizzare l'anno e il primo giorno della settimana per tutti i mesi. Ogni mese si trova in un foglio di lavoro separato." sqref="A1"/>
    <dataValidation allowBlank="1" showInputMessage="1" showErrorMessage="1" prompt="Immettere l'anno nella cella sottostante" sqref="K4"/>
    <dataValidation allowBlank="1" showInputMessage="1" showErrorMessage="1" prompt="Selezionare il giorno di inizio della settimana nella cella sottostante" sqref="L4"/>
    <dataValidation allowBlank="1" showInputMessage="1" showErrorMessage="1" prompt="Immettere l'anno in questa cella" sqref="K5"/>
    <dataValidation allowBlank="1" showInputMessage="1" showErrorMessage="1" prompt="Questa riga contiene i nomi dei giorni feriali per il calendario. Questa cella contiene il giorno iniziale della settimana. Per cambiare il giorno di inizio della settimana, immettere un nuovo giorno feriale nella cella L5 in questo foglio di lavoro." sqref="B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L'anno in questa cella viene aggiornato automaticamente in base all'anno immesso nella cella K5.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Immettere l'anno e selezionare il giorno di inizio del calendario nelle celle sottostanti. Queste celle di Impostazioni calendario non verranno stampate" sqref="K3"/>
  </dataValidations>
  <printOptions horizontalCentered="1"/>
  <pageMargins left="0.25" right="0.25" top="0.5" bottom="0.5" header="0.3" footer="0.3"/>
  <pageSetup paperSize="9" orientation="landscape" r:id="rId1"/>
  <headerFooter differentFirst="1"/>
  <customProperties>
    <customPr name="SheetChanged" r:id="rId2"/>
  </customProperties>
  <drawing r:id="rId3"/>
  <extLst>
    <ext xmlns:mx="http://schemas.microsoft.com/office/mac/excel/2008/main" uri="{64002731-A6B0-56B0-2670-7721B7C09600}">
      <mx:PLV Mode="0" OnePage="0" WScale="0"/>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
    <tabColor theme="8" tint="0.59999389629810485"/>
    <pageSetUpPr fitToPage="1"/>
  </sheetPr>
  <dimension ref="A1:I15"/>
  <sheetViews>
    <sheetView showGridLines="0" showRowColHeaders="0" topLeftCell="A7" zoomScaleNormal="100" workbookViewId="0">
      <selection activeCell="G13" sqref="G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3" t="str">
        <f>"Febbraio "&amp;AnnoCalendario</f>
        <v>Febbraio 2026</v>
      </c>
      <c r="C2" s="33"/>
      <c r="D2" s="33"/>
      <c r="E2" s="2"/>
      <c r="F2" s="2"/>
      <c r="G2" s="2"/>
      <c r="H2" s="3"/>
    </row>
    <row r="3" spans="1:9"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row>
    <row r="4" spans="1:9" s="25" customFormat="1" ht="24" customHeight="1" x14ac:dyDescent="0.3">
      <c r="A4" s="4"/>
      <c r="B4" s="27">
        <f t="array" ref="B4:H4">GiorniESettimane+DATE(AnnoCalendario,2,1)-WEEKDAY(DATE(AnnoCalendario,2,1),(InizioSettimana="Monday")+1)+1</f>
        <v>46054</v>
      </c>
      <c r="C4" s="27">
        <v>46055</v>
      </c>
      <c r="D4" s="27">
        <v>46056</v>
      </c>
      <c r="E4" s="27">
        <v>46057</v>
      </c>
      <c r="F4" s="27">
        <v>46058</v>
      </c>
      <c r="G4" s="27">
        <v>46059</v>
      </c>
      <c r="H4" s="28">
        <v>46060</v>
      </c>
    </row>
    <row r="5" spans="1:9" s="26" customFormat="1" ht="56.1" customHeight="1" x14ac:dyDescent="0.3">
      <c r="A5" s="10"/>
      <c r="B5" s="9"/>
      <c r="C5" s="9"/>
      <c r="D5" s="9"/>
      <c r="E5" s="9"/>
      <c r="F5" s="9"/>
      <c r="G5" s="9"/>
      <c r="H5" s="9"/>
    </row>
    <row r="6" spans="1:9" s="25" customFormat="1" ht="24" customHeight="1" x14ac:dyDescent="0.3">
      <c r="A6" s="4"/>
      <c r="B6" s="27">
        <f t="array" ref="B6:H6">GiorniESettimane+DATE(AnnoCalendario,2,1)-WEEKDAY(DATE(AnnoCalendario,2,1),(InizioSettimana="Monday")+1)+8</f>
        <v>46061</v>
      </c>
      <c r="C6" s="27">
        <v>46062</v>
      </c>
      <c r="D6" s="27">
        <v>46063</v>
      </c>
      <c r="E6" s="27">
        <v>46064</v>
      </c>
      <c r="F6" s="27">
        <v>46065</v>
      </c>
      <c r="G6" s="27">
        <v>46066</v>
      </c>
      <c r="H6" s="27">
        <v>46067</v>
      </c>
    </row>
    <row r="7" spans="1:9" s="26" customFormat="1" ht="56.1" customHeight="1" x14ac:dyDescent="0.3">
      <c r="A7" s="10"/>
      <c r="B7" s="9"/>
      <c r="C7" s="9"/>
      <c r="D7" s="9"/>
      <c r="E7" s="9"/>
      <c r="F7" s="9"/>
      <c r="G7" s="9"/>
      <c r="H7" s="9"/>
    </row>
    <row r="8" spans="1:9" s="25" customFormat="1" ht="24" customHeight="1" x14ac:dyDescent="0.3">
      <c r="A8" s="4"/>
      <c r="B8" s="27">
        <f t="array" ref="B8:H8">GiorniESettimane+DATE(AnnoCalendario,2,1)-WEEKDAY(DATE(AnnoCalendario,2,1),(InizioSettimana="Monday")+1)+15</f>
        <v>46068</v>
      </c>
      <c r="C8" s="27">
        <v>46069</v>
      </c>
      <c r="D8" s="27">
        <v>46070</v>
      </c>
      <c r="E8" s="27">
        <v>46071</v>
      </c>
      <c r="F8" s="27">
        <v>46072</v>
      </c>
      <c r="G8" s="27">
        <v>46073</v>
      </c>
      <c r="H8" s="27">
        <v>46074</v>
      </c>
    </row>
    <row r="9" spans="1:9" s="26" customFormat="1" ht="56.1" customHeight="1" x14ac:dyDescent="0.3">
      <c r="A9" s="10"/>
      <c r="B9" s="9"/>
      <c r="C9" s="9"/>
      <c r="D9" s="9"/>
      <c r="E9" s="9"/>
      <c r="F9" s="9"/>
      <c r="G9" s="9"/>
      <c r="H9" s="9"/>
    </row>
    <row r="10" spans="1:9" s="25" customFormat="1" ht="24" customHeight="1" x14ac:dyDescent="0.3">
      <c r="A10" s="4"/>
      <c r="B10" s="27">
        <f t="array" ref="B10:H10">GiorniESettimane+DATE(AnnoCalendario,2,1)-WEEKDAY(DATE(AnnoCalendario,2,1),(InizioSettimana="Monday")+1)+22</f>
        <v>46075</v>
      </c>
      <c r="C10" s="27">
        <v>46076</v>
      </c>
      <c r="D10" s="27">
        <v>46077</v>
      </c>
      <c r="E10" s="27">
        <v>46078</v>
      </c>
      <c r="F10" s="27">
        <v>46079</v>
      </c>
      <c r="G10" s="27">
        <v>46080</v>
      </c>
      <c r="H10" s="27">
        <v>46081</v>
      </c>
    </row>
    <row r="11" spans="1:9" s="26" customFormat="1" ht="56.1" customHeight="1" x14ac:dyDescent="0.3">
      <c r="A11" s="10"/>
      <c r="B11" s="9"/>
      <c r="C11" s="9"/>
      <c r="D11" s="9"/>
      <c r="E11" s="9"/>
      <c r="F11" s="9"/>
      <c r="G11" s="9"/>
      <c r="H11" s="9"/>
    </row>
    <row r="12" spans="1:9" s="25" customFormat="1" ht="24" customHeight="1" x14ac:dyDescent="0.3">
      <c r="A12" s="4"/>
      <c r="B12" s="27">
        <f t="array" ref="B12:H12">GiorniESettimane+DATE(AnnoCalendario,2,1)-WEEKDAY(DATE(AnnoCalendario,2,1),(InizioSettimana="Monday")+1)+29</f>
        <v>46082</v>
      </c>
      <c r="C12" s="27">
        <v>46083</v>
      </c>
      <c r="D12" s="27">
        <v>46084</v>
      </c>
      <c r="E12" s="27">
        <v>46085</v>
      </c>
      <c r="F12" s="27">
        <v>46086</v>
      </c>
      <c r="G12" s="27">
        <v>46087</v>
      </c>
      <c r="H12" s="27">
        <v>46088</v>
      </c>
    </row>
    <row r="13" spans="1:9" s="26" customFormat="1" ht="56.1" customHeight="1" x14ac:dyDescent="0.3">
      <c r="A13" s="10"/>
      <c r="B13" s="9"/>
      <c r="C13" s="9"/>
      <c r="D13" s="9"/>
      <c r="E13" s="9"/>
      <c r="F13" s="9"/>
      <c r="G13" s="9"/>
      <c r="H13" s="9"/>
    </row>
    <row r="14" spans="1:9" s="25" customFormat="1" ht="24" customHeight="1" x14ac:dyDescent="0.3">
      <c r="A14" s="4"/>
      <c r="B14" s="27">
        <f t="array" ref="B14:C14">GiorniESettimane+DATE(AnnoCalendario,2,1)-WEEKDAY(DATE(AnnoCalendario,2,1),(InizioSettimana="Monday")+1)+36</f>
        <v>46089</v>
      </c>
      <c r="C14" s="27">
        <v>46090</v>
      </c>
      <c r="D14" s="34" t="s">
        <v>0</v>
      </c>
      <c r="E14" s="34"/>
      <c r="F14" s="34"/>
      <c r="G14" s="34"/>
      <c r="H14" s="35"/>
    </row>
    <row r="15" spans="1:9" s="26" customFormat="1" ht="56.1" customHeight="1" x14ac:dyDescent="0.3">
      <c r="A15" s="10"/>
      <c r="B15" s="9"/>
      <c r="C15" s="9"/>
      <c r="D15" s="36"/>
      <c r="E15" s="36"/>
      <c r="F15" s="36"/>
      <c r="G15" s="36"/>
      <c r="H15" s="37"/>
    </row>
  </sheetData>
  <mergeCells count="3">
    <mergeCell ref="B2:D2"/>
    <mergeCell ref="D14:H14"/>
    <mergeCell ref="D15:H15"/>
  </mergeCells>
  <conditionalFormatting sqref="B4:G4">
    <cfRule type="expression" dxfId="21" priority="1">
      <formula>DAY(B4)&gt;8</formula>
    </cfRule>
  </conditionalFormatting>
  <conditionalFormatting sqref="B12:H12 B14:C14">
    <cfRule type="expression" dxfId="2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showErrorMessage="1" prompt="Calendario del mese di febbraio" sqref="A1"/>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tabColor theme="9" tint="0.59999389629810485"/>
    <pageSetUpPr fitToPage="1"/>
  </sheetPr>
  <dimension ref="A1:I15"/>
  <sheetViews>
    <sheetView showGridLines="0" showRowColHeaders="0" zoomScaleNormal="100" workbookViewId="0">
      <selection activeCell="L13" sqref="L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"Marzo "&amp;AnnoCalendario</f>
        <v>Marzo 2026</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GiorniESettimane+DATE(AnnoCalendario,3,1)-WEEKDAY(DATE(AnnoCalendario,3,1),(InizioSettimana="Monday")+1)+1</f>
        <v>46082</v>
      </c>
      <c r="C4" s="31">
        <v>46083</v>
      </c>
      <c r="D4" s="31">
        <v>46084</v>
      </c>
      <c r="E4" s="31">
        <v>46085</v>
      </c>
      <c r="F4" s="31">
        <v>46086</v>
      </c>
      <c r="G4" s="31">
        <v>46087</v>
      </c>
      <c r="H4" s="31">
        <v>46088</v>
      </c>
    </row>
    <row r="5" spans="1:9" s="26" customFormat="1" ht="56.1" customHeight="1" x14ac:dyDescent="0.3">
      <c r="A5" s="10"/>
      <c r="B5" s="19"/>
      <c r="C5" s="19"/>
      <c r="D5" s="19"/>
      <c r="E5" s="19"/>
      <c r="F5" s="19"/>
      <c r="G5" s="19"/>
      <c r="H5" s="19"/>
    </row>
    <row r="6" spans="1:9" s="25" customFormat="1" ht="24" customHeight="1" x14ac:dyDescent="0.3">
      <c r="A6" s="4"/>
      <c r="B6" s="31">
        <f t="array" ref="B6:H6">GiorniESettimane+DATE(AnnoCalendario,3,1)-WEEKDAY(DATE(AnnoCalendario,3,1),(InizioSettimana="Monday")+1)+8</f>
        <v>46089</v>
      </c>
      <c r="C6" s="31">
        <v>46090</v>
      </c>
      <c r="D6" s="31">
        <v>46091</v>
      </c>
      <c r="E6" s="31">
        <v>46092</v>
      </c>
      <c r="F6" s="31">
        <v>46093</v>
      </c>
      <c r="G6" s="31">
        <v>46094</v>
      </c>
      <c r="H6" s="31">
        <v>46095</v>
      </c>
    </row>
    <row r="7" spans="1:9" s="26" customFormat="1" ht="56.1" customHeight="1" x14ac:dyDescent="0.3">
      <c r="A7" s="10"/>
      <c r="B7" s="19"/>
      <c r="C7" s="19"/>
      <c r="D7" s="19"/>
      <c r="E7" s="19"/>
      <c r="F7" s="19"/>
      <c r="G7" s="19"/>
      <c r="H7" s="19"/>
    </row>
    <row r="8" spans="1:9" s="25" customFormat="1" ht="24" customHeight="1" x14ac:dyDescent="0.3">
      <c r="A8" s="4"/>
      <c r="B8" s="31">
        <f t="array" ref="B8:H8">GiorniESettimane+DATE(AnnoCalendario,3,1)-WEEKDAY(DATE(AnnoCalendario,3,1),(InizioSettimana="Monday")+1)+15</f>
        <v>46096</v>
      </c>
      <c r="C8" s="31">
        <v>46097</v>
      </c>
      <c r="D8" s="31">
        <v>46098</v>
      </c>
      <c r="E8" s="31">
        <v>46099</v>
      </c>
      <c r="F8" s="31">
        <v>46100</v>
      </c>
      <c r="G8" s="31">
        <v>46101</v>
      </c>
      <c r="H8" s="31">
        <v>46102</v>
      </c>
    </row>
    <row r="9" spans="1:9" s="26" customFormat="1" ht="56.1" customHeight="1" x14ac:dyDescent="0.3">
      <c r="A9" s="10"/>
      <c r="B9" s="19"/>
      <c r="C9" s="19"/>
      <c r="D9" s="19"/>
      <c r="E9" s="19"/>
      <c r="F9" s="19"/>
      <c r="G9" s="19"/>
      <c r="H9" s="19"/>
    </row>
    <row r="10" spans="1:9" s="25" customFormat="1" ht="24" customHeight="1" x14ac:dyDescent="0.3">
      <c r="A10" s="4"/>
      <c r="B10" s="31">
        <f t="array" ref="B10:H10">GiorniESettimane+DATE(AnnoCalendario,3,1)-WEEKDAY(DATE(AnnoCalendario,3,1),(InizioSettimana="Monday")+1)+22</f>
        <v>46103</v>
      </c>
      <c r="C10" s="31">
        <v>46104</v>
      </c>
      <c r="D10" s="31">
        <v>46105</v>
      </c>
      <c r="E10" s="31">
        <v>46106</v>
      </c>
      <c r="F10" s="31">
        <v>46107</v>
      </c>
      <c r="G10" s="31">
        <v>46108</v>
      </c>
      <c r="H10" s="31">
        <v>46109</v>
      </c>
    </row>
    <row r="11" spans="1:9" s="26" customFormat="1" ht="56.1" customHeight="1" x14ac:dyDescent="0.3">
      <c r="A11" s="10"/>
      <c r="B11" s="19"/>
      <c r="C11" s="19"/>
      <c r="D11" s="19"/>
      <c r="E11" s="19"/>
      <c r="F11" s="19"/>
      <c r="G11" s="19"/>
      <c r="H11" s="19" t="s">
        <v>12</v>
      </c>
    </row>
    <row r="12" spans="1:9" s="25" customFormat="1" ht="24" customHeight="1" x14ac:dyDescent="0.3">
      <c r="A12" s="4"/>
      <c r="B12" s="31">
        <f t="array" ref="B12:H12">GiorniESettimane+DATE(AnnoCalendario,3,1)-WEEKDAY(DATE(AnnoCalendario,3,1),(InizioSettimana="Monday")+1)+29</f>
        <v>46110</v>
      </c>
      <c r="C12" s="31">
        <v>46111</v>
      </c>
      <c r="D12" s="31">
        <v>46112</v>
      </c>
      <c r="E12" s="31">
        <v>46113</v>
      </c>
      <c r="F12" s="31">
        <v>46114</v>
      </c>
      <c r="G12" s="31">
        <v>46115</v>
      </c>
      <c r="H12" s="31">
        <v>46116</v>
      </c>
    </row>
    <row r="13" spans="1:9" s="26" customFormat="1" ht="56.1" customHeight="1" x14ac:dyDescent="0.3">
      <c r="A13" s="10"/>
      <c r="B13" s="19"/>
      <c r="C13" s="19"/>
      <c r="D13" s="19"/>
      <c r="E13" s="19"/>
      <c r="F13" s="19"/>
      <c r="G13" s="19"/>
      <c r="H13" s="19"/>
    </row>
    <row r="14" spans="1:9" s="25" customFormat="1" ht="24" customHeight="1" x14ac:dyDescent="0.3">
      <c r="A14" s="4"/>
      <c r="B14" s="31">
        <f t="array" ref="B14:C14">GiorniESettimane+DATE(AnnoCalendario,3,1)-WEEKDAY(DATE(AnnoCalendario,3,1),(InizioSettimana="Monday")+1)+36</f>
        <v>46117</v>
      </c>
      <c r="C14" s="31">
        <v>46118</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9" priority="1">
      <formula>DAY(B4)&gt;8</formula>
    </cfRule>
  </conditionalFormatting>
  <conditionalFormatting sqref="B12:H12 B14:C14">
    <cfRule type="expression" dxfId="18" priority="2">
      <formula>AND(DAY(B12)&gt;=1,DAY(B12)&lt;=15)</formula>
    </cfRule>
  </conditionalFormatting>
  <dataValidations count="8">
    <dataValidation allowBlank="1" showInputMessage="1" showErrorMessage="1" prompt="Calendario del mese di marz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Giorno feriale determinato automaticamente" sqref="C3:H3"/>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tabColor theme="9" tint="0.59999389629810485"/>
    <pageSetUpPr fitToPage="1"/>
  </sheetPr>
  <dimension ref="A1:I15"/>
  <sheetViews>
    <sheetView showGridLines="0" showRowColHeaders="0" workbookViewId="0">
      <selection activeCell="J11" sqref="J11"/>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"Aprile "&amp;AnnoCalendario</f>
        <v>Aprile 2026</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GiorniESettimane+DATE(AnnoCalendario,4,1)-WEEKDAY(DATE(AnnoCalendario,4,1),(InizioSettimana="Monday")+1)+1</f>
        <v>46110</v>
      </c>
      <c r="C4" s="31">
        <v>46111</v>
      </c>
      <c r="D4" s="31">
        <v>46112</v>
      </c>
      <c r="E4" s="31">
        <v>46113</v>
      </c>
      <c r="F4" s="31">
        <v>46114</v>
      </c>
      <c r="G4" s="31">
        <v>46115</v>
      </c>
      <c r="H4" s="31">
        <v>46116</v>
      </c>
    </row>
    <row r="5" spans="1:9" s="26" customFormat="1" ht="56.1" customHeight="1" x14ac:dyDescent="0.3">
      <c r="A5" s="10"/>
      <c r="B5" s="19"/>
      <c r="C5" s="19"/>
      <c r="D5" s="19"/>
      <c r="E5" s="19"/>
      <c r="F5" s="19"/>
      <c r="G5" s="19"/>
      <c r="H5" s="19"/>
    </row>
    <row r="6" spans="1:9" s="25" customFormat="1" ht="24" customHeight="1" x14ac:dyDescent="0.3">
      <c r="A6" s="4"/>
      <c r="B6" s="31">
        <f t="array" ref="B6:H6">GiorniESettimane+DATE(AnnoCalendario,4,1)-WEEKDAY(DATE(AnnoCalendario,4,1),(InizioSettimana="Monday")+1)+8</f>
        <v>46117</v>
      </c>
      <c r="C6" s="31">
        <v>46118</v>
      </c>
      <c r="D6" s="31">
        <v>46119</v>
      </c>
      <c r="E6" s="31">
        <v>46120</v>
      </c>
      <c r="F6" s="31">
        <v>46121</v>
      </c>
      <c r="G6" s="31">
        <v>46122</v>
      </c>
      <c r="H6" s="31">
        <v>46123</v>
      </c>
    </row>
    <row r="7" spans="1:9" s="26" customFormat="1" ht="56.1" customHeight="1" x14ac:dyDescent="0.3">
      <c r="A7" s="10"/>
      <c r="B7" s="19"/>
      <c r="C7" s="19"/>
      <c r="D7" s="19"/>
      <c r="E7" s="19"/>
      <c r="F7" s="19"/>
      <c r="G7" s="19" t="s">
        <v>10</v>
      </c>
      <c r="H7" s="19" t="s">
        <v>10</v>
      </c>
    </row>
    <row r="8" spans="1:9" s="25" customFormat="1" ht="24" customHeight="1" x14ac:dyDescent="0.3">
      <c r="A8" s="4"/>
      <c r="B8" s="31">
        <f t="array" ref="B8:H8">GiorniESettimane+DATE(AnnoCalendario,4,1)-WEEKDAY(DATE(AnnoCalendario,4,1),(InizioSettimana="Monday")+1)+15</f>
        <v>46124</v>
      </c>
      <c r="C8" s="31">
        <v>46125</v>
      </c>
      <c r="D8" s="31">
        <v>46126</v>
      </c>
      <c r="E8" s="31">
        <v>46127</v>
      </c>
      <c r="F8" s="31">
        <v>46128</v>
      </c>
      <c r="G8" s="31">
        <v>46129</v>
      </c>
      <c r="H8" s="31">
        <v>46130</v>
      </c>
    </row>
    <row r="9" spans="1:9" s="26" customFormat="1" ht="56.1" customHeight="1" x14ac:dyDescent="0.3">
      <c r="A9" s="10"/>
      <c r="B9" s="19" t="s">
        <v>10</v>
      </c>
      <c r="C9" s="19"/>
      <c r="D9" s="19"/>
      <c r="E9" s="19"/>
      <c r="F9" s="19"/>
      <c r="G9" s="19" t="s">
        <v>10</v>
      </c>
      <c r="H9" s="19" t="s">
        <v>10</v>
      </c>
    </row>
    <row r="10" spans="1:9" s="25" customFormat="1" ht="24" customHeight="1" x14ac:dyDescent="0.3">
      <c r="A10" s="4"/>
      <c r="B10" s="31">
        <f t="array" ref="B10:H10">GiorniESettimane+DATE(AnnoCalendario,4,1)-WEEKDAY(DATE(AnnoCalendario,4,1),(InizioSettimana="Monday")+1)+22</f>
        <v>46131</v>
      </c>
      <c r="C10" s="31">
        <v>46132</v>
      </c>
      <c r="D10" s="31">
        <v>46133</v>
      </c>
      <c r="E10" s="31">
        <v>46134</v>
      </c>
      <c r="F10" s="31">
        <v>46135</v>
      </c>
      <c r="G10" s="31">
        <v>46136</v>
      </c>
      <c r="H10" s="31">
        <v>46137</v>
      </c>
    </row>
    <row r="11" spans="1:9" s="26" customFormat="1" ht="56.1" customHeight="1" x14ac:dyDescent="0.3">
      <c r="A11" s="10"/>
      <c r="B11" s="19" t="s">
        <v>13</v>
      </c>
      <c r="C11" s="19"/>
      <c r="D11" s="19"/>
      <c r="E11" s="19"/>
      <c r="F11" s="19"/>
      <c r="G11" s="19"/>
      <c r="H11" s="19" t="s">
        <v>14</v>
      </c>
    </row>
    <row r="12" spans="1:9" s="25" customFormat="1" ht="24" customHeight="1" x14ac:dyDescent="0.3">
      <c r="A12" s="4"/>
      <c r="B12" s="31">
        <f t="array" ref="B12:H12">GiorniESettimane+DATE(AnnoCalendario,4,1)-WEEKDAY(DATE(AnnoCalendario,4,1),(InizioSettimana="Monday")+1)+29</f>
        <v>46138</v>
      </c>
      <c r="C12" s="31">
        <v>46139</v>
      </c>
      <c r="D12" s="31">
        <v>46140</v>
      </c>
      <c r="E12" s="31">
        <v>46141</v>
      </c>
      <c r="F12" s="31">
        <v>46142</v>
      </c>
      <c r="G12" s="31">
        <v>46143</v>
      </c>
      <c r="H12" s="31">
        <v>46144</v>
      </c>
    </row>
    <row r="13" spans="1:9" s="26" customFormat="1" ht="56.1" customHeight="1" x14ac:dyDescent="0.3">
      <c r="A13" s="10"/>
      <c r="B13" s="19"/>
      <c r="C13" s="19"/>
      <c r="D13" s="19"/>
      <c r="E13" s="19"/>
      <c r="F13" s="19"/>
      <c r="G13" s="19"/>
      <c r="H13" s="19"/>
    </row>
    <row r="14" spans="1:9" s="25" customFormat="1" ht="24" customHeight="1" x14ac:dyDescent="0.3">
      <c r="A14" s="4"/>
      <c r="B14" s="31">
        <f t="array" ref="B14:C14">GiorniESettimane+DATE(AnnoCalendario,4,1)-WEEKDAY(DATE(AnnoCalendario,4,1),(InizioSettimana="Monday")+1)+36</f>
        <v>46145</v>
      </c>
      <c r="C14" s="31">
        <v>46146</v>
      </c>
      <c r="D14" s="40" t="s">
        <v>0</v>
      </c>
      <c r="E14" s="40"/>
      <c r="F14" s="40"/>
      <c r="G14" s="40"/>
      <c r="H14" s="41"/>
    </row>
    <row r="15" spans="1:9" s="26" customFormat="1" ht="56.1" customHeight="1" x14ac:dyDescent="0.3">
      <c r="A15" s="10"/>
      <c r="B15" s="19"/>
      <c r="C15" s="19"/>
      <c r="D15" s="42"/>
      <c r="E15" s="42"/>
      <c r="F15" s="42"/>
      <c r="G15" s="42"/>
      <c r="H15" s="43"/>
    </row>
  </sheetData>
  <mergeCells count="3">
    <mergeCell ref="B2:D2"/>
    <mergeCell ref="D14:H14"/>
    <mergeCell ref="D15:H15"/>
  </mergeCells>
  <conditionalFormatting sqref="B4:G4">
    <cfRule type="expression" dxfId="17" priority="1">
      <formula>DAY(B4)&gt;8</formula>
    </cfRule>
  </conditionalFormatting>
  <conditionalFormatting sqref="B12:H12 B14:C14">
    <cfRule type="expression" dxfId="16"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prile"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theme="9" tint="0.59999389629810485"/>
    <pageSetUpPr fitToPage="1"/>
  </sheetPr>
  <dimension ref="A1:I15"/>
  <sheetViews>
    <sheetView showGridLines="0" showRowColHeaders="0" topLeftCell="A7" workbookViewId="0">
      <selection activeCell="B15" sqref="B15"/>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39" t="str">
        <f>"Maggio "&amp;AnnoCalendario</f>
        <v>Maggio 2026</v>
      </c>
      <c r="C2" s="39"/>
      <c r="D2" s="39"/>
      <c r="E2" s="2"/>
      <c r="F2" s="2"/>
      <c r="G2" s="2"/>
      <c r="H2" s="3"/>
    </row>
    <row r="3" spans="1:9" s="25" customFormat="1" ht="24" customHeight="1" x14ac:dyDescent="0.3">
      <c r="A3" s="8"/>
      <c r="B3" s="16" t="str">
        <f>InizioSettimana</f>
        <v>domenica</v>
      </c>
      <c r="C3" s="17" t="str">
        <f t="shared" ref="C3:H3" si="0">TEXT(C4,"gggg")</f>
        <v>lunedì</v>
      </c>
      <c r="D3" s="17" t="str">
        <f t="shared" si="0"/>
        <v>martedì</v>
      </c>
      <c r="E3" s="17" t="str">
        <f t="shared" si="0"/>
        <v>mercoledì</v>
      </c>
      <c r="F3" s="17" t="str">
        <f t="shared" si="0"/>
        <v>giovedì</v>
      </c>
      <c r="G3" s="17" t="str">
        <f t="shared" si="0"/>
        <v>venerdì</v>
      </c>
      <c r="H3" s="18" t="str">
        <f t="shared" si="0"/>
        <v>sabato</v>
      </c>
    </row>
    <row r="4" spans="1:9" s="25" customFormat="1" ht="24" customHeight="1" x14ac:dyDescent="0.3">
      <c r="A4" s="4"/>
      <c r="B4" s="31">
        <f t="array" ref="B4:H4">GiorniESettimane+DATE(AnnoCalendario,5,1)-WEEKDAY(DATE(AnnoCalendario,5,1),(InizioSettimana="Monday")+1)+1</f>
        <v>46138</v>
      </c>
      <c r="C4" s="31">
        <v>46139</v>
      </c>
      <c r="D4" s="31">
        <v>46140</v>
      </c>
      <c r="E4" s="31">
        <v>46141</v>
      </c>
      <c r="F4" s="31">
        <v>46142</v>
      </c>
      <c r="G4" s="31">
        <v>46143</v>
      </c>
      <c r="H4" s="31">
        <v>46144</v>
      </c>
    </row>
    <row r="5" spans="1:9" s="26" customFormat="1" ht="56.1" customHeight="1" x14ac:dyDescent="0.3">
      <c r="A5" s="10"/>
      <c r="B5" s="19"/>
      <c r="C5" s="19"/>
      <c r="D5" s="19"/>
      <c r="E5" s="19"/>
      <c r="F5" s="19"/>
      <c r="G5" s="19"/>
      <c r="H5" s="19"/>
    </row>
    <row r="6" spans="1:9" s="25" customFormat="1" ht="24" customHeight="1" x14ac:dyDescent="0.3">
      <c r="A6" s="4"/>
      <c r="B6" s="31">
        <f t="array" ref="B6:H6">GiorniESettimane+DATE(AnnoCalendario,5,1)-WEEKDAY(DATE(AnnoCalendario,5,1),(InizioSettimana="Monday")+1)+8</f>
        <v>46145</v>
      </c>
      <c r="C6" s="31">
        <v>46146</v>
      </c>
      <c r="D6" s="31">
        <v>46147</v>
      </c>
      <c r="E6" s="31">
        <v>46148</v>
      </c>
      <c r="F6" s="31">
        <v>46149</v>
      </c>
      <c r="G6" s="31">
        <v>46150</v>
      </c>
      <c r="H6" s="31">
        <v>46151</v>
      </c>
    </row>
    <row r="7" spans="1:9" s="26" customFormat="1" ht="56.1" customHeight="1" x14ac:dyDescent="0.3">
      <c r="A7" s="10"/>
      <c r="B7" s="19"/>
      <c r="C7" s="19"/>
      <c r="D7" s="19" t="s">
        <v>15</v>
      </c>
      <c r="E7" s="19"/>
      <c r="F7" s="19"/>
      <c r="G7" s="19"/>
      <c r="H7" s="19"/>
    </row>
    <row r="8" spans="1:9" s="25" customFormat="1" ht="24" customHeight="1" x14ac:dyDescent="0.3">
      <c r="A8" s="4"/>
      <c r="B8" s="31">
        <f t="array" ref="B8:H8">GiorniESettimane+DATE(AnnoCalendario,5,1)-WEEKDAY(DATE(AnnoCalendario,5,1),(InizioSettimana="Monday")+1)+15</f>
        <v>46152</v>
      </c>
      <c r="C8" s="31">
        <v>46153</v>
      </c>
      <c r="D8" s="31">
        <v>46154</v>
      </c>
      <c r="E8" s="31">
        <v>46155</v>
      </c>
      <c r="F8" s="31">
        <v>46156</v>
      </c>
      <c r="G8" s="31">
        <v>46157</v>
      </c>
      <c r="H8" s="31">
        <v>46158</v>
      </c>
    </row>
    <row r="9" spans="1:9" s="26" customFormat="1" ht="56.1" customHeight="1" x14ac:dyDescent="0.3">
      <c r="A9" s="10"/>
      <c r="B9" s="19"/>
      <c r="C9" s="19"/>
      <c r="D9" s="19"/>
      <c r="E9" s="19"/>
      <c r="F9" s="19"/>
      <c r="G9" s="19"/>
      <c r="H9" s="19"/>
    </row>
    <row r="10" spans="1:9" s="25" customFormat="1" ht="24" customHeight="1" x14ac:dyDescent="0.3">
      <c r="A10" s="4"/>
      <c r="B10" s="31">
        <f t="array" ref="B10:H10">GiorniESettimane+DATE(AnnoCalendario,5,1)-WEEKDAY(DATE(AnnoCalendario,5,1),(InizioSettimana="Monday")+1)+22</f>
        <v>46159</v>
      </c>
      <c r="C10" s="31">
        <v>46160</v>
      </c>
      <c r="D10" s="31">
        <v>46161</v>
      </c>
      <c r="E10" s="31">
        <v>46162</v>
      </c>
      <c r="F10" s="31">
        <v>46163</v>
      </c>
      <c r="G10" s="31">
        <v>46164</v>
      </c>
      <c r="H10" s="31">
        <v>46165</v>
      </c>
    </row>
    <row r="11" spans="1:9" s="26" customFormat="1" ht="56.1" customHeight="1" x14ac:dyDescent="0.3">
      <c r="A11" s="10"/>
      <c r="B11" s="19"/>
      <c r="C11" s="19"/>
      <c r="D11" s="19"/>
      <c r="E11" s="19"/>
      <c r="F11" s="19"/>
      <c r="G11" s="19" t="s">
        <v>16</v>
      </c>
      <c r="H11" s="19" t="s">
        <v>17</v>
      </c>
    </row>
    <row r="12" spans="1:9" s="25" customFormat="1" ht="24" customHeight="1" x14ac:dyDescent="0.3">
      <c r="A12" s="4"/>
      <c r="B12" s="31">
        <f t="array" ref="B12:H12">GiorniESettimane+DATE(AnnoCalendario,5,1)-WEEKDAY(DATE(AnnoCalendario,5,1),(InizioSettimana="Monday")+1)+29</f>
        <v>46166</v>
      </c>
      <c r="C12" s="31">
        <v>46167</v>
      </c>
      <c r="D12" s="31">
        <v>46168</v>
      </c>
      <c r="E12" s="31">
        <v>46169</v>
      </c>
      <c r="F12" s="31">
        <v>46170</v>
      </c>
      <c r="G12" s="31">
        <v>46171</v>
      </c>
      <c r="H12" s="31">
        <v>46172</v>
      </c>
    </row>
    <row r="13" spans="1:9" s="26" customFormat="1" ht="56.1" customHeight="1" x14ac:dyDescent="0.3">
      <c r="A13" s="10"/>
      <c r="B13" s="19" t="s">
        <v>18</v>
      </c>
      <c r="C13" s="19" t="s">
        <v>19</v>
      </c>
      <c r="D13" s="19"/>
      <c r="E13" s="19"/>
      <c r="F13" s="19"/>
      <c r="G13" s="19"/>
      <c r="H13" s="19"/>
    </row>
    <row r="14" spans="1:9" s="25" customFormat="1" ht="24" customHeight="1" x14ac:dyDescent="0.3">
      <c r="A14" s="4"/>
      <c r="B14" s="31">
        <f t="array" ref="B14:C14">GiorniESettimane+DATE(AnnoCalendario,5,1)-WEEKDAY(DATE(AnnoCalendario,5,1),(InizioSettimana="Monday")+1)+36</f>
        <v>46173</v>
      </c>
      <c r="C14" s="31">
        <v>46174</v>
      </c>
      <c r="D14" s="40" t="s">
        <v>0</v>
      </c>
      <c r="E14" s="40"/>
      <c r="F14" s="40"/>
      <c r="G14" s="40"/>
      <c r="H14" s="41"/>
    </row>
    <row r="15" spans="1:9" s="26" customFormat="1" ht="56.1" customHeight="1" x14ac:dyDescent="0.3">
      <c r="A15" s="10"/>
      <c r="B15" s="19" t="s">
        <v>20</v>
      </c>
      <c r="C15" s="19"/>
      <c r="D15" s="42"/>
      <c r="E15" s="42"/>
      <c r="F15" s="42"/>
      <c r="G15" s="42"/>
      <c r="H15" s="43"/>
    </row>
  </sheetData>
  <mergeCells count="3">
    <mergeCell ref="B2:D2"/>
    <mergeCell ref="D14:H14"/>
    <mergeCell ref="D15:H15"/>
  </mergeCells>
  <conditionalFormatting sqref="B4:G4">
    <cfRule type="expression" dxfId="15" priority="1">
      <formula>DAY(B4)&gt;8</formula>
    </cfRule>
  </conditionalFormatting>
  <conditionalFormatting sqref="B12:H12 B14:C14">
    <cfRule type="expression" dxfId="14"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maggio"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6">
    <tabColor theme="7" tint="0.59999389629810485"/>
    <pageSetUpPr fitToPage="1"/>
  </sheetPr>
  <dimension ref="A1:I15"/>
  <sheetViews>
    <sheetView showGridLines="0" showRowColHeaders="0" tabSelected="1" zoomScaleNormal="100" workbookViewId="0">
      <selection activeCell="B11" sqref="B11"/>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"Giugno "&amp;AnnoCalendario</f>
        <v>Giugno 2026</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GiorniESettimane+DATE(AnnoCalendario,6,1)-WEEKDAY(DATE(AnnoCalendario,6,1),(InizioSettimana="Monday")+1)+1</f>
        <v>46173</v>
      </c>
      <c r="C4" s="30">
        <v>46174</v>
      </c>
      <c r="D4" s="30">
        <v>46175</v>
      </c>
      <c r="E4" s="30">
        <v>46176</v>
      </c>
      <c r="F4" s="30">
        <v>46177</v>
      </c>
      <c r="G4" s="30">
        <v>46178</v>
      </c>
      <c r="H4" s="30">
        <v>46179</v>
      </c>
    </row>
    <row r="5" spans="1:9" s="26" customFormat="1" ht="56.1" customHeight="1" x14ac:dyDescent="0.3">
      <c r="A5" s="10"/>
      <c r="B5" s="23"/>
      <c r="C5" s="23"/>
      <c r="D5" s="23"/>
      <c r="E5" s="23" t="s">
        <v>21</v>
      </c>
      <c r="F5" s="23" t="s">
        <v>21</v>
      </c>
      <c r="G5" s="23" t="s">
        <v>21</v>
      </c>
      <c r="H5" s="23" t="s">
        <v>21</v>
      </c>
    </row>
    <row r="6" spans="1:9" s="25" customFormat="1" ht="24" customHeight="1" x14ac:dyDescent="0.3">
      <c r="A6" s="4"/>
      <c r="B6" s="30">
        <f t="array" ref="B6:H6">GiorniESettimane+DATE(AnnoCalendario,6,1)-WEEKDAY(DATE(AnnoCalendario,6,1),(InizioSettimana="Monday")+1)+8</f>
        <v>46180</v>
      </c>
      <c r="C6" s="30">
        <v>46181</v>
      </c>
      <c r="D6" s="30">
        <v>46182</v>
      </c>
      <c r="E6" s="30">
        <v>46183</v>
      </c>
      <c r="F6" s="30">
        <v>46184</v>
      </c>
      <c r="G6" s="30">
        <v>46185</v>
      </c>
      <c r="H6" s="30">
        <v>46186</v>
      </c>
    </row>
    <row r="7" spans="1:9" s="26" customFormat="1" ht="56.1" customHeight="1" x14ac:dyDescent="0.3">
      <c r="A7" s="10"/>
      <c r="B7" s="23" t="s">
        <v>21</v>
      </c>
      <c r="C7" s="23" t="s">
        <v>21</v>
      </c>
      <c r="D7" s="23" t="s">
        <v>21</v>
      </c>
      <c r="E7" s="23" t="s">
        <v>21</v>
      </c>
      <c r="F7" s="23" t="s">
        <v>21</v>
      </c>
      <c r="G7" s="23" t="s">
        <v>21</v>
      </c>
      <c r="H7" s="23" t="s">
        <v>21</v>
      </c>
    </row>
    <row r="8" spans="1:9" s="25" customFormat="1" ht="24" customHeight="1" x14ac:dyDescent="0.3">
      <c r="A8" s="4"/>
      <c r="B8" s="30">
        <f t="array" ref="B8:H8">GiorniESettimane+DATE(AnnoCalendario,6,1)-WEEKDAY(DATE(AnnoCalendario,6,1),(InizioSettimana="Monday")+1)+15</f>
        <v>46187</v>
      </c>
      <c r="C8" s="30">
        <v>46188</v>
      </c>
      <c r="D8" s="30">
        <v>46189</v>
      </c>
      <c r="E8" s="30">
        <v>46190</v>
      </c>
      <c r="F8" s="30">
        <v>46191</v>
      </c>
      <c r="G8" s="30">
        <v>46192</v>
      </c>
      <c r="H8" s="30">
        <v>46193</v>
      </c>
    </row>
    <row r="9" spans="1:9" s="26" customFormat="1" ht="56.1" customHeight="1" x14ac:dyDescent="0.3">
      <c r="A9" s="10"/>
      <c r="B9" s="23" t="s">
        <v>21</v>
      </c>
      <c r="C9" s="23"/>
      <c r="D9" s="23"/>
      <c r="E9" s="23"/>
      <c r="F9" s="23"/>
      <c r="G9" s="23"/>
      <c r="H9" s="23"/>
    </row>
    <row r="10" spans="1:9" s="25" customFormat="1" ht="24" customHeight="1" x14ac:dyDescent="0.3">
      <c r="A10" s="4"/>
      <c r="B10" s="30">
        <f t="array" ref="B10:H10">GiorniESettimane+DATE(AnnoCalendario,6,1)-WEEKDAY(DATE(AnnoCalendario,6,1),(InizioSettimana="Monday")+1)+22</f>
        <v>46194</v>
      </c>
      <c r="C10" s="30">
        <v>46195</v>
      </c>
      <c r="D10" s="30">
        <v>46196</v>
      </c>
      <c r="E10" s="30">
        <v>46197</v>
      </c>
      <c r="F10" s="30">
        <v>46198</v>
      </c>
      <c r="G10" s="30">
        <v>46199</v>
      </c>
      <c r="H10" s="30">
        <v>46200</v>
      </c>
    </row>
    <row r="11" spans="1:9" s="26" customFormat="1" ht="56.1" customHeight="1" x14ac:dyDescent="0.3">
      <c r="A11" s="10"/>
      <c r="B11" s="23" t="s">
        <v>22</v>
      </c>
      <c r="C11" s="23"/>
      <c r="D11" s="23"/>
      <c r="E11" s="23"/>
      <c r="F11" s="23"/>
      <c r="G11" s="23"/>
      <c r="H11" s="23"/>
    </row>
    <row r="12" spans="1:9" s="25" customFormat="1" ht="24" customHeight="1" x14ac:dyDescent="0.3">
      <c r="A12" s="4"/>
      <c r="B12" s="30">
        <f t="array" ref="B12:H12">GiorniESettimane+DATE(AnnoCalendario,6,1)-WEEKDAY(DATE(AnnoCalendario,6,1),(InizioSettimana="Monday")+1)+29</f>
        <v>46201</v>
      </c>
      <c r="C12" s="30">
        <v>46202</v>
      </c>
      <c r="D12" s="30">
        <v>46203</v>
      </c>
      <c r="E12" s="30">
        <v>46204</v>
      </c>
      <c r="F12" s="30">
        <v>46205</v>
      </c>
      <c r="G12" s="30">
        <v>46206</v>
      </c>
      <c r="H12" s="30">
        <v>46207</v>
      </c>
    </row>
    <row r="13" spans="1:9" s="26" customFormat="1" ht="56.1" customHeight="1" x14ac:dyDescent="0.3">
      <c r="A13" s="10"/>
      <c r="B13" s="23"/>
      <c r="C13" s="23"/>
      <c r="D13" s="23"/>
      <c r="E13" s="23"/>
      <c r="F13" s="23"/>
      <c r="G13" s="23"/>
      <c r="H13" s="23"/>
    </row>
    <row r="14" spans="1:9" s="25" customFormat="1" ht="24" customHeight="1" x14ac:dyDescent="0.3">
      <c r="A14" s="4"/>
      <c r="B14" s="30">
        <f t="array" ref="B14:C14">GiorniESettimane+DATE(AnnoCalendario,6,1)-WEEKDAY(DATE(AnnoCalendario,6,1),(InizioSettimana="Monday")+1)+36</f>
        <v>46208</v>
      </c>
      <c r="C14" s="30">
        <v>46209</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13" priority="1">
      <formula>DAY(B4)&gt;8</formula>
    </cfRule>
  </conditionalFormatting>
  <conditionalFormatting sqref="B12:H12 B14:C14">
    <cfRule type="expression" dxfId="12"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giugn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7">
    <tabColor theme="7" tint="0.59999389629810485"/>
    <pageSetUpPr fitToPage="1"/>
  </sheetPr>
  <dimension ref="A1:I15"/>
  <sheetViews>
    <sheetView showGridLines="0" showRowColHeaders="0" topLeftCell="A14" zoomScaleNormal="100" workbookViewId="0">
      <selection activeCell="F13" sqref="F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"Luglio "&amp;AnnoCalendario</f>
        <v>Luglio 2026</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GiorniESettimane+DATE(AnnoCalendario,7,1)-WEEKDAY(DATE(AnnoCalendario,7,1),(InizioSettimana="Monday")+1)+1</f>
        <v>46201</v>
      </c>
      <c r="C4" s="30">
        <v>46202</v>
      </c>
      <c r="D4" s="30">
        <v>46203</v>
      </c>
      <c r="E4" s="30">
        <v>46204</v>
      </c>
      <c r="F4" s="30">
        <v>46205</v>
      </c>
      <c r="G4" s="30">
        <v>46206</v>
      </c>
      <c r="H4" s="30">
        <v>46207</v>
      </c>
    </row>
    <row r="5" spans="1:9" s="26" customFormat="1" ht="56.1" customHeight="1" x14ac:dyDescent="0.3">
      <c r="A5" s="10"/>
      <c r="B5" s="23"/>
      <c r="C5" s="23"/>
      <c r="D5" s="23"/>
      <c r="E5" s="23"/>
      <c r="F5" s="23"/>
      <c r="G5" s="23"/>
      <c r="H5" s="23"/>
    </row>
    <row r="6" spans="1:9" s="25" customFormat="1" ht="24" customHeight="1" x14ac:dyDescent="0.3">
      <c r="A6" s="4"/>
      <c r="B6" s="30">
        <f t="array" ref="B6:H6">GiorniESettimane+DATE(AnnoCalendario,7,1)-WEEKDAY(DATE(AnnoCalendario,7,1),(InizioSettimana="Monday")+1)+8</f>
        <v>46208</v>
      </c>
      <c r="C6" s="30">
        <v>46209</v>
      </c>
      <c r="D6" s="30">
        <v>46210</v>
      </c>
      <c r="E6" s="30">
        <v>46211</v>
      </c>
      <c r="F6" s="30">
        <v>46212</v>
      </c>
      <c r="G6" s="30">
        <v>46213</v>
      </c>
      <c r="H6" s="30">
        <v>46214</v>
      </c>
    </row>
    <row r="7" spans="1:9" s="26" customFormat="1" ht="56.1" customHeight="1" x14ac:dyDescent="0.3">
      <c r="A7" s="10"/>
      <c r="B7" s="23"/>
      <c r="C7" s="23"/>
      <c r="D7" s="23"/>
      <c r="E7" s="23"/>
      <c r="F7" s="23"/>
      <c r="G7" s="23"/>
      <c r="H7" s="23"/>
    </row>
    <row r="8" spans="1:9" s="25" customFormat="1" ht="24" customHeight="1" x14ac:dyDescent="0.3">
      <c r="A8" s="4"/>
      <c r="B8" s="30">
        <f t="array" ref="B8:H8">GiorniESettimane+DATE(AnnoCalendario,7,1)-WEEKDAY(DATE(AnnoCalendario,7,1),(InizioSettimana="Monday")+1)+15</f>
        <v>46215</v>
      </c>
      <c r="C8" s="30">
        <v>46216</v>
      </c>
      <c r="D8" s="30">
        <v>46217</v>
      </c>
      <c r="E8" s="30">
        <v>46218</v>
      </c>
      <c r="F8" s="30">
        <v>46219</v>
      </c>
      <c r="G8" s="30">
        <v>46220</v>
      </c>
      <c r="H8" s="30">
        <v>46221</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GiorniESettimane+DATE(AnnoCalendario,7,1)-WEEKDAY(DATE(AnnoCalendario,7,1),(InizioSettimana="Monday")+1)+22</f>
        <v>46222</v>
      </c>
      <c r="C10" s="30">
        <v>46223</v>
      </c>
      <c r="D10" s="30">
        <v>46224</v>
      </c>
      <c r="E10" s="30">
        <v>46225</v>
      </c>
      <c r="F10" s="30">
        <v>46226</v>
      </c>
      <c r="G10" s="30">
        <v>46227</v>
      </c>
      <c r="H10" s="30">
        <v>46228</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GiorniESettimane+DATE(AnnoCalendario,7,1)-WEEKDAY(DATE(AnnoCalendario,7,1),(InizioSettimana="Monday")+1)+29</f>
        <v>46229</v>
      </c>
      <c r="C12" s="30">
        <v>46230</v>
      </c>
      <c r="D12" s="30">
        <v>46231</v>
      </c>
      <c r="E12" s="30">
        <v>46232</v>
      </c>
      <c r="F12" s="30">
        <v>46233</v>
      </c>
      <c r="G12" s="30">
        <v>46234</v>
      </c>
      <c r="H12" s="30">
        <v>46235</v>
      </c>
    </row>
    <row r="13" spans="1:9" s="26" customFormat="1" ht="56.1" customHeight="1" x14ac:dyDescent="0.3">
      <c r="A13" s="10"/>
      <c r="B13" s="23"/>
      <c r="C13" s="23"/>
      <c r="D13" s="23"/>
      <c r="E13" s="23"/>
      <c r="F13" s="23"/>
      <c r="G13" s="23"/>
      <c r="H13" s="23"/>
    </row>
    <row r="14" spans="1:9" s="25" customFormat="1" ht="24" customHeight="1" x14ac:dyDescent="0.3">
      <c r="A14" s="4"/>
      <c r="B14" s="30">
        <f t="array" ref="B14:C14">GiorniESettimane+DATE(AnnoCalendario,7,1)-WEEKDAY(DATE(AnnoCalendario,7,1),(InizioSettimana="Monday")+1)+36</f>
        <v>46236</v>
      </c>
      <c r="C14" s="30">
        <v>46237</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11" priority="1">
      <formula>DAY(B4)&gt;8</formula>
    </cfRule>
  </conditionalFormatting>
  <conditionalFormatting sqref="B12:H12 B14:C14">
    <cfRule type="expression" dxfId="1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luglio"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theme="7" tint="0.59999389629810485"/>
    <pageSetUpPr fitToPage="1"/>
  </sheetPr>
  <dimension ref="A1:I15"/>
  <sheetViews>
    <sheetView showGridLines="0" showRowColHeaders="0" topLeftCell="A7" workbookViewId="0">
      <selection activeCell="H13" sqref="H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4" t="str">
        <f>"Agosto "&amp;AnnoCalendario</f>
        <v>Agosto 2026</v>
      </c>
      <c r="C2" s="44"/>
      <c r="D2" s="44"/>
      <c r="E2" s="2"/>
      <c r="F2" s="2"/>
      <c r="G2" s="2"/>
      <c r="H2" s="3"/>
    </row>
    <row r="3" spans="1:9" s="25" customFormat="1" ht="24" customHeight="1" x14ac:dyDescent="0.3">
      <c r="A3" s="8"/>
      <c r="B3" s="20" t="str">
        <f>InizioSettimana</f>
        <v>domenica</v>
      </c>
      <c r="C3" s="21" t="str">
        <f t="shared" ref="C3:H3" si="0">TEXT(C4,"gggg")</f>
        <v>lunedì</v>
      </c>
      <c r="D3" s="21" t="str">
        <f t="shared" si="0"/>
        <v>martedì</v>
      </c>
      <c r="E3" s="21" t="str">
        <f t="shared" si="0"/>
        <v>mercoledì</v>
      </c>
      <c r="F3" s="21" t="str">
        <f t="shared" si="0"/>
        <v>giovedì</v>
      </c>
      <c r="G3" s="21" t="str">
        <f t="shared" si="0"/>
        <v>venerdì</v>
      </c>
      <c r="H3" s="22" t="str">
        <f t="shared" si="0"/>
        <v>sabato</v>
      </c>
    </row>
    <row r="4" spans="1:9" s="25" customFormat="1" ht="24" customHeight="1" x14ac:dyDescent="0.3">
      <c r="A4" s="4"/>
      <c r="B4" s="30">
        <f t="array" ref="B4:H4">GiorniESettimane+DATE(AnnoCalendario,8,1)-WEEKDAY(DATE(AnnoCalendario,8,1),(InizioSettimana="Monday")+1)+1</f>
        <v>46229</v>
      </c>
      <c r="C4" s="30">
        <v>46230</v>
      </c>
      <c r="D4" s="30">
        <v>46231</v>
      </c>
      <c r="E4" s="30">
        <v>46232</v>
      </c>
      <c r="F4" s="30">
        <v>46233</v>
      </c>
      <c r="G4" s="30">
        <v>46234</v>
      </c>
      <c r="H4" s="30">
        <v>46235</v>
      </c>
    </row>
    <row r="5" spans="1:9" s="26" customFormat="1" ht="56.1" customHeight="1" x14ac:dyDescent="0.3">
      <c r="A5" s="10"/>
      <c r="B5" s="23"/>
      <c r="C5" s="23"/>
      <c r="D5" s="23"/>
      <c r="E5" s="23"/>
      <c r="F5" s="23"/>
      <c r="G5" s="23" t="s">
        <v>6</v>
      </c>
      <c r="H5" s="23" t="s">
        <v>5</v>
      </c>
    </row>
    <row r="6" spans="1:9" s="25" customFormat="1" ht="24" customHeight="1" x14ac:dyDescent="0.3">
      <c r="A6" s="4"/>
      <c r="B6" s="30">
        <f t="array" ref="B6:H6">GiorniESettimane+DATE(AnnoCalendario,8,1)-WEEKDAY(DATE(AnnoCalendario,8,1),(InizioSettimana="Monday")+1)+8</f>
        <v>46236</v>
      </c>
      <c r="C6" s="30">
        <v>46237</v>
      </c>
      <c r="D6" s="30">
        <v>46238</v>
      </c>
      <c r="E6" s="30">
        <v>46239</v>
      </c>
      <c r="F6" s="30">
        <v>46240</v>
      </c>
      <c r="G6" s="30">
        <v>46241</v>
      </c>
      <c r="H6" s="30">
        <v>46242</v>
      </c>
    </row>
    <row r="7" spans="1:9" s="26" customFormat="1" ht="56.1" customHeight="1" x14ac:dyDescent="0.3">
      <c r="A7" s="10"/>
      <c r="B7" s="23" t="s">
        <v>5</v>
      </c>
      <c r="C7" s="23"/>
      <c r="D7" s="23"/>
      <c r="E7" s="23"/>
      <c r="F7" s="23"/>
      <c r="G7" s="23"/>
      <c r="H7" s="23"/>
    </row>
    <row r="8" spans="1:9" s="25" customFormat="1" ht="24" customHeight="1" x14ac:dyDescent="0.3">
      <c r="A8" s="4"/>
      <c r="B8" s="30">
        <f t="array" ref="B8:H8">GiorniESettimane+DATE(AnnoCalendario,8,1)-WEEKDAY(DATE(AnnoCalendario,8,1),(InizioSettimana="Monday")+1)+15</f>
        <v>46243</v>
      </c>
      <c r="C8" s="30">
        <v>46244</v>
      </c>
      <c r="D8" s="30">
        <v>46245</v>
      </c>
      <c r="E8" s="30">
        <v>46246</v>
      </c>
      <c r="F8" s="30">
        <v>46247</v>
      </c>
      <c r="G8" s="30">
        <v>46248</v>
      </c>
      <c r="H8" s="30">
        <v>46249</v>
      </c>
    </row>
    <row r="9" spans="1:9" s="26" customFormat="1" ht="56.1" customHeight="1" x14ac:dyDescent="0.3">
      <c r="A9" s="10"/>
      <c r="B9" s="23"/>
      <c r="C9" s="23"/>
      <c r="D9" s="23"/>
      <c r="E9" s="23"/>
      <c r="F9" s="23"/>
      <c r="G9" s="23"/>
      <c r="H9" s="23"/>
    </row>
    <row r="10" spans="1:9" s="25" customFormat="1" ht="24" customHeight="1" x14ac:dyDescent="0.3">
      <c r="A10" s="4"/>
      <c r="B10" s="30">
        <f t="array" ref="B10:H10">GiorniESettimane+DATE(AnnoCalendario,8,1)-WEEKDAY(DATE(AnnoCalendario,8,1),(InizioSettimana="Monday")+1)+22</f>
        <v>46250</v>
      </c>
      <c r="C10" s="30">
        <v>46251</v>
      </c>
      <c r="D10" s="30">
        <v>46252</v>
      </c>
      <c r="E10" s="30">
        <v>46253</v>
      </c>
      <c r="F10" s="30">
        <v>46254</v>
      </c>
      <c r="G10" s="30">
        <v>46255</v>
      </c>
      <c r="H10" s="30">
        <v>46256</v>
      </c>
    </row>
    <row r="11" spans="1:9" s="26" customFormat="1" ht="56.1" customHeight="1" x14ac:dyDescent="0.3">
      <c r="A11" s="10"/>
      <c r="B11" s="23"/>
      <c r="C11" s="23"/>
      <c r="D11" s="23"/>
      <c r="E11" s="23"/>
      <c r="F11" s="23"/>
      <c r="G11" s="23"/>
      <c r="H11" s="23"/>
    </row>
    <row r="12" spans="1:9" s="25" customFormat="1" ht="24" customHeight="1" x14ac:dyDescent="0.3">
      <c r="A12" s="4"/>
      <c r="B12" s="30">
        <f t="array" ref="B12:H12">GiorniESettimane+DATE(AnnoCalendario,8,1)-WEEKDAY(DATE(AnnoCalendario,8,1),(InizioSettimana="Monday")+1)+29</f>
        <v>46257</v>
      </c>
      <c r="C12" s="30">
        <v>46258</v>
      </c>
      <c r="D12" s="30">
        <v>46259</v>
      </c>
      <c r="E12" s="30">
        <v>46260</v>
      </c>
      <c r="F12" s="30">
        <v>46261</v>
      </c>
      <c r="G12" s="30">
        <v>46262</v>
      </c>
      <c r="H12" s="30">
        <v>46263</v>
      </c>
    </row>
    <row r="13" spans="1:9" s="26" customFormat="1" ht="56.1" customHeight="1" x14ac:dyDescent="0.3">
      <c r="A13" s="10"/>
      <c r="B13" s="23"/>
      <c r="C13" s="23"/>
      <c r="D13" s="23"/>
      <c r="E13" s="23"/>
      <c r="F13" s="23"/>
      <c r="G13" s="23"/>
      <c r="H13" s="23"/>
    </row>
    <row r="14" spans="1:9" s="25" customFormat="1" ht="24" customHeight="1" x14ac:dyDescent="0.3">
      <c r="A14" s="4"/>
      <c r="B14" s="30">
        <f t="array" ref="B14:C14">GiorniESettimane+DATE(AnnoCalendario,8,1)-WEEKDAY(DATE(AnnoCalendario,8,1),(InizioSettimana="Monday")+1)+36</f>
        <v>46264</v>
      </c>
      <c r="C14" s="30">
        <v>46265</v>
      </c>
      <c r="D14" s="45" t="s">
        <v>0</v>
      </c>
      <c r="E14" s="45"/>
      <c r="F14" s="45"/>
      <c r="G14" s="45"/>
      <c r="H14" s="46"/>
    </row>
    <row r="15" spans="1:9" s="26" customFormat="1" ht="56.1" customHeight="1" x14ac:dyDescent="0.3">
      <c r="A15" s="10"/>
      <c r="B15" s="23"/>
      <c r="C15" s="23"/>
      <c r="D15" s="47"/>
      <c r="E15" s="47"/>
      <c r="F15" s="47"/>
      <c r="G15" s="47"/>
      <c r="H15" s="48"/>
    </row>
  </sheetData>
  <mergeCells count="3">
    <mergeCell ref="B2:D2"/>
    <mergeCell ref="D14:H14"/>
    <mergeCell ref="D15:H15"/>
  </mergeCells>
  <conditionalFormatting sqref="B4:G4">
    <cfRule type="expression" dxfId="9" priority="1">
      <formula>DAY(B4)&gt;8</formula>
    </cfRule>
  </conditionalFormatting>
  <conditionalFormatting sqref="B12:H12 B14:C14">
    <cfRule type="expression" dxfId="8"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agosto" sqref="A1"/>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9">
    <tabColor theme="5" tint="0.59999389629810485"/>
    <pageSetUpPr fitToPage="1"/>
  </sheetPr>
  <dimension ref="A1:I15"/>
  <sheetViews>
    <sheetView showGridLines="0" showRowColHeaders="0" topLeftCell="A4" zoomScaleNormal="100" workbookViewId="0">
      <selection activeCell="B13" sqref="B13"/>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"Settembre "&amp;AnnoCalendario</f>
        <v>Settembre 2026</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GiorniESettimane+DATE(AnnoCalendario,9,1)-WEEKDAY(DATE(AnnoCalendario,9,1),(InizioSettimana="Monday")+1)+1</f>
        <v>46264</v>
      </c>
      <c r="C4" s="29">
        <v>46265</v>
      </c>
      <c r="D4" s="29">
        <v>46266</v>
      </c>
      <c r="E4" s="29">
        <v>46267</v>
      </c>
      <c r="F4" s="29">
        <v>46268</v>
      </c>
      <c r="G4" s="29">
        <v>46269</v>
      </c>
      <c r="H4" s="29">
        <v>46270</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GiorniESettimane+DATE(AnnoCalendario,9,1)-WEEKDAY(DATE(AnnoCalendario,9,1),(InizioSettimana="Monday")+1)+8</f>
        <v>46271</v>
      </c>
      <c r="C6" s="29">
        <v>46272</v>
      </c>
      <c r="D6" s="29">
        <v>46273</v>
      </c>
      <c r="E6" s="29">
        <v>46274</v>
      </c>
      <c r="F6" s="29">
        <v>46275</v>
      </c>
      <c r="G6" s="29">
        <v>46276</v>
      </c>
      <c r="H6" s="29">
        <v>46277</v>
      </c>
    </row>
    <row r="7" spans="1:9" s="26" customFormat="1" ht="56.1" customHeight="1" x14ac:dyDescent="0.3">
      <c r="A7" s="10"/>
      <c r="B7" s="24"/>
      <c r="C7" s="24"/>
      <c r="D7" s="24"/>
      <c r="E7" s="24"/>
      <c r="F7" s="24"/>
      <c r="G7" s="24"/>
      <c r="H7" s="24"/>
    </row>
    <row r="8" spans="1:9" s="25" customFormat="1" ht="24" customHeight="1" x14ac:dyDescent="0.3">
      <c r="A8" s="4"/>
      <c r="B8" s="29">
        <f t="array" ref="B8:H8">GiorniESettimane+DATE(AnnoCalendario,9,1)-WEEKDAY(DATE(AnnoCalendario,9,1),(InizioSettimana="Monday")+1)+15</f>
        <v>46278</v>
      </c>
      <c r="C8" s="29">
        <v>46279</v>
      </c>
      <c r="D8" s="29">
        <v>46280</v>
      </c>
      <c r="E8" s="29">
        <v>46281</v>
      </c>
      <c r="F8" s="29">
        <v>46282</v>
      </c>
      <c r="G8" s="29">
        <v>46283</v>
      </c>
      <c r="H8" s="29">
        <v>46284</v>
      </c>
    </row>
    <row r="9" spans="1:9" s="26" customFormat="1" ht="56.1" customHeight="1" x14ac:dyDescent="0.3">
      <c r="A9" s="10"/>
      <c r="B9" s="24"/>
      <c r="C9" s="24"/>
      <c r="D9" s="24"/>
      <c r="E9" s="24"/>
      <c r="F9" s="24"/>
      <c r="G9" s="24"/>
      <c r="H9" s="24"/>
    </row>
    <row r="10" spans="1:9" s="25" customFormat="1" ht="24" customHeight="1" x14ac:dyDescent="0.3">
      <c r="A10" s="4"/>
      <c r="B10" s="29">
        <f t="array" ref="B10:H10">GiorniESettimane+DATE(AnnoCalendario,9,1)-WEEKDAY(DATE(AnnoCalendario,9,1),(InizioSettimana="Monday")+1)+22</f>
        <v>46285</v>
      </c>
      <c r="C10" s="29">
        <v>46286</v>
      </c>
      <c r="D10" s="29">
        <v>46287</v>
      </c>
      <c r="E10" s="29">
        <v>46288</v>
      </c>
      <c r="F10" s="29">
        <v>46289</v>
      </c>
      <c r="G10" s="29">
        <v>46290</v>
      </c>
      <c r="H10" s="29">
        <v>46291</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GiorniESettimane+DATE(AnnoCalendario,9,1)-WEEKDAY(DATE(AnnoCalendario,9,1),(InizioSettimana="Monday")+1)+29</f>
        <v>46292</v>
      </c>
      <c r="C12" s="29">
        <v>46293</v>
      </c>
      <c r="D12" s="29">
        <v>46294</v>
      </c>
      <c r="E12" s="29">
        <v>46295</v>
      </c>
      <c r="F12" s="29">
        <v>46296</v>
      </c>
      <c r="G12" s="29">
        <v>46297</v>
      </c>
      <c r="H12" s="29">
        <v>46298</v>
      </c>
    </row>
    <row r="13" spans="1:9" s="26" customFormat="1" ht="56.1" customHeight="1" x14ac:dyDescent="0.3">
      <c r="A13" s="10"/>
      <c r="B13" s="24" t="s">
        <v>7</v>
      </c>
      <c r="C13" s="24"/>
      <c r="D13" s="24"/>
      <c r="E13" s="24"/>
      <c r="F13" s="24"/>
      <c r="G13" s="24"/>
      <c r="H13" s="24"/>
    </row>
    <row r="14" spans="1:9" s="25" customFormat="1" ht="24" customHeight="1" x14ac:dyDescent="0.3">
      <c r="A14" s="4"/>
      <c r="B14" s="29">
        <f t="array" ref="B14:C14">GiorniESettimane+DATE(AnnoCalendario,9,1)-WEEKDAY(DATE(AnnoCalendario,9,1),(InizioSettimana="Monday")+1)+36</f>
        <v>46299</v>
      </c>
      <c r="C14" s="29">
        <v>46300</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7" priority="1">
      <formula>DAY(B4)&gt;8</formula>
    </cfRule>
  </conditionalFormatting>
  <conditionalFormatting sqref="B12:H12 B14:C14">
    <cfRule type="expression" dxfId="6"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Calendario del mese di settembre" sqref="A1"/>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theme="5" tint="0.59999389629810485"/>
    <pageSetUpPr fitToPage="1"/>
  </sheetPr>
  <dimension ref="A1:I15"/>
  <sheetViews>
    <sheetView showGridLines="0" showRowColHeaders="0" topLeftCell="A10" workbookViewId="0">
      <selection activeCell="B9" sqref="B9"/>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"Ottobre "&amp;AnnoCalendario</f>
        <v>Ottobre 2026</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GiorniESettimane+DATE(AnnoCalendario,10,1)-WEEKDAY(DATE(AnnoCalendario,10,1),(InizioSettimana="Monday")+1)+1</f>
        <v>46292</v>
      </c>
      <c r="C4" s="29">
        <v>46293</v>
      </c>
      <c r="D4" s="29">
        <v>46294</v>
      </c>
      <c r="E4" s="29">
        <v>46295</v>
      </c>
      <c r="F4" s="29">
        <v>46296</v>
      </c>
      <c r="G4" s="29">
        <v>46297</v>
      </c>
      <c r="H4" s="29">
        <v>46298</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GiorniESettimane+DATE(AnnoCalendario,10,1)-WEEKDAY(DATE(AnnoCalendario,10,1),(InizioSettimana="Monday")+1)+8</f>
        <v>46299</v>
      </c>
      <c r="C6" s="29">
        <v>46300</v>
      </c>
      <c r="D6" s="29">
        <v>46301</v>
      </c>
      <c r="E6" s="29">
        <v>46302</v>
      </c>
      <c r="F6" s="29">
        <v>46303</v>
      </c>
      <c r="G6" s="29">
        <v>46304</v>
      </c>
      <c r="H6" s="29">
        <v>46305</v>
      </c>
    </row>
    <row r="7" spans="1:9" s="26" customFormat="1" ht="56.1" customHeight="1" x14ac:dyDescent="0.3">
      <c r="A7" s="10"/>
      <c r="B7" s="24"/>
      <c r="C7" s="24"/>
      <c r="D7" s="24"/>
      <c r="E7" s="24"/>
      <c r="F7" s="24"/>
      <c r="G7" s="24"/>
      <c r="H7" s="24"/>
    </row>
    <row r="8" spans="1:9" s="25" customFormat="1" ht="24" customHeight="1" x14ac:dyDescent="0.3">
      <c r="A8" s="4"/>
      <c r="B8" s="29">
        <f t="array" ref="B8:H8">GiorniESettimane+DATE(AnnoCalendario,10,1)-WEEKDAY(DATE(AnnoCalendario,10,1),(InizioSettimana="Monday")+1)+15</f>
        <v>46306</v>
      </c>
      <c r="C8" s="29">
        <v>46307</v>
      </c>
      <c r="D8" s="29">
        <v>46308</v>
      </c>
      <c r="E8" s="29">
        <v>46309</v>
      </c>
      <c r="F8" s="29">
        <v>46310</v>
      </c>
      <c r="G8" s="29">
        <v>46311</v>
      </c>
      <c r="H8" s="29">
        <v>46312</v>
      </c>
    </row>
    <row r="9" spans="1:9" s="26" customFormat="1" ht="56.1" customHeight="1" x14ac:dyDescent="0.3">
      <c r="A9" s="10"/>
      <c r="B9" s="24"/>
      <c r="C9" s="24"/>
      <c r="D9" s="24"/>
      <c r="E9" s="24"/>
      <c r="F9" s="24"/>
      <c r="G9" s="24"/>
      <c r="H9" s="24"/>
    </row>
    <row r="10" spans="1:9" s="25" customFormat="1" ht="24" customHeight="1" x14ac:dyDescent="0.3">
      <c r="A10" s="4"/>
      <c r="B10" s="29">
        <f t="array" ref="B10:H10">GiorniESettimane+DATE(AnnoCalendario,10,1)-WEEKDAY(DATE(AnnoCalendario,10,1),(InizioSettimana="Monday")+1)+22</f>
        <v>46313</v>
      </c>
      <c r="C10" s="29">
        <v>46314</v>
      </c>
      <c r="D10" s="29">
        <v>46315</v>
      </c>
      <c r="E10" s="29">
        <v>46316</v>
      </c>
      <c r="F10" s="29">
        <v>46317</v>
      </c>
      <c r="G10" s="29">
        <v>46318</v>
      </c>
      <c r="H10" s="29">
        <v>46319</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GiorniESettimane+DATE(AnnoCalendario,10,1)-WEEKDAY(DATE(AnnoCalendario,10,1),(InizioSettimana="Monday")+1)+29</f>
        <v>46320</v>
      </c>
      <c r="C12" s="29">
        <v>46321</v>
      </c>
      <c r="D12" s="29">
        <v>46322</v>
      </c>
      <c r="E12" s="29">
        <v>46323</v>
      </c>
      <c r="F12" s="29">
        <v>46324</v>
      </c>
      <c r="G12" s="29">
        <v>46325</v>
      </c>
      <c r="H12" s="29">
        <v>46326</v>
      </c>
    </row>
    <row r="13" spans="1:9" s="26" customFormat="1" ht="56.1" customHeight="1" x14ac:dyDescent="0.3">
      <c r="A13" s="10"/>
      <c r="B13" s="24"/>
      <c r="C13" s="24"/>
      <c r="D13" s="24"/>
      <c r="E13" s="24"/>
      <c r="F13" s="24"/>
      <c r="G13" s="24"/>
      <c r="H13" s="24"/>
    </row>
    <row r="14" spans="1:9" s="25" customFormat="1" ht="24" customHeight="1" x14ac:dyDescent="0.3">
      <c r="A14" s="4"/>
      <c r="B14" s="29">
        <f t="array" ref="B14:C14">GiorniESettimane+DATE(AnnoCalendario,10,1)-WEEKDAY(DATE(AnnoCalendario,10,1),(InizioSettimana="Monday")+1)+36</f>
        <v>46327</v>
      </c>
      <c r="C14" s="29">
        <v>46328</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5" priority="1">
      <formula>DAY(B4)&gt;8</formula>
    </cfRule>
  </conditionalFormatting>
  <conditionalFormatting sqref="B12:H12 B14:C14">
    <cfRule type="expression" dxfId="4"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otto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theme="5" tint="0.59999389629810485"/>
    <pageSetUpPr fitToPage="1"/>
  </sheetPr>
  <dimension ref="A1:I15"/>
  <sheetViews>
    <sheetView showGridLines="0" showRowColHeaders="0" topLeftCell="A4" workbookViewId="0">
      <selection activeCell="G11" sqref="G11"/>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9" ht="9" customHeight="1" x14ac:dyDescent="0.3">
      <c r="I1" s="1" t="s">
        <v>1</v>
      </c>
    </row>
    <row r="2" spans="1:9" ht="96" customHeight="1" x14ac:dyDescent="0.3">
      <c r="B2" s="49" t="str">
        <f>"Novembre "&amp;AnnoCalendario</f>
        <v>Novembre 2026</v>
      </c>
      <c r="C2" s="49"/>
      <c r="D2" s="49"/>
      <c r="E2" s="2"/>
      <c r="F2" s="2"/>
      <c r="G2" s="2"/>
      <c r="H2" s="3"/>
    </row>
    <row r="3" spans="1:9" s="25" customFormat="1" ht="24" customHeight="1" x14ac:dyDescent="0.3">
      <c r="A3" s="8"/>
      <c r="B3" s="13" t="str">
        <f>InizioSettimana</f>
        <v>domenica</v>
      </c>
      <c r="C3" s="14" t="str">
        <f t="shared" ref="C3:H3" si="0">TEXT(C4,"gggg")</f>
        <v>lunedì</v>
      </c>
      <c r="D3" s="14" t="str">
        <f t="shared" si="0"/>
        <v>martedì</v>
      </c>
      <c r="E3" s="14" t="str">
        <f t="shared" si="0"/>
        <v>mercoledì</v>
      </c>
      <c r="F3" s="14" t="str">
        <f t="shared" si="0"/>
        <v>giovedì</v>
      </c>
      <c r="G3" s="14" t="str">
        <f t="shared" si="0"/>
        <v>venerdì</v>
      </c>
      <c r="H3" s="15" t="str">
        <f t="shared" si="0"/>
        <v>sabato</v>
      </c>
    </row>
    <row r="4" spans="1:9" s="25" customFormat="1" ht="24" customHeight="1" x14ac:dyDescent="0.3">
      <c r="A4" s="4"/>
      <c r="B4" s="29">
        <f t="array" ref="B4:H4">GiorniESettimane+DATE(AnnoCalendario,11,1)-WEEKDAY(DATE(AnnoCalendario,11,1),(InizioSettimana="Monday")+1)+1</f>
        <v>46327</v>
      </c>
      <c r="C4" s="29">
        <v>46328</v>
      </c>
      <c r="D4" s="29">
        <v>46329</v>
      </c>
      <c r="E4" s="29">
        <v>46330</v>
      </c>
      <c r="F4" s="29">
        <v>46331</v>
      </c>
      <c r="G4" s="29">
        <v>46332</v>
      </c>
      <c r="H4" s="29">
        <v>46333</v>
      </c>
    </row>
    <row r="5" spans="1:9" s="26" customFormat="1" ht="56.1" customHeight="1" x14ac:dyDescent="0.3">
      <c r="A5" s="10"/>
      <c r="B5" s="24"/>
      <c r="C5" s="24"/>
      <c r="D5" s="24"/>
      <c r="E5" s="24"/>
      <c r="F5" s="24"/>
      <c r="G5" s="24"/>
      <c r="H5" s="24"/>
    </row>
    <row r="6" spans="1:9" s="25" customFormat="1" ht="24" customHeight="1" x14ac:dyDescent="0.3">
      <c r="A6" s="4"/>
      <c r="B6" s="29">
        <f t="array" ref="B6:H6">GiorniESettimane+DATE(AnnoCalendario,11,1)-WEEKDAY(DATE(AnnoCalendario,11,1),(InizioSettimana="Monday")+1)+8</f>
        <v>46334</v>
      </c>
      <c r="C6" s="29">
        <v>46335</v>
      </c>
      <c r="D6" s="29">
        <v>46336</v>
      </c>
      <c r="E6" s="29">
        <v>46337</v>
      </c>
      <c r="F6" s="29">
        <v>46338</v>
      </c>
      <c r="G6" s="29">
        <v>46339</v>
      </c>
      <c r="H6" s="29">
        <v>46340</v>
      </c>
    </row>
    <row r="7" spans="1:9" s="26" customFormat="1" ht="56.1" customHeight="1" x14ac:dyDescent="0.3">
      <c r="A7" s="10"/>
      <c r="B7" s="24"/>
      <c r="C7" s="24"/>
      <c r="D7" s="24"/>
      <c r="E7" s="24"/>
      <c r="F7" s="24"/>
      <c r="G7" s="24"/>
      <c r="H7" s="24"/>
    </row>
    <row r="8" spans="1:9" s="25" customFormat="1" ht="24" customHeight="1" x14ac:dyDescent="0.3">
      <c r="A8" s="4"/>
      <c r="B8" s="29">
        <f t="array" ref="B8:H8">GiorniESettimane+DATE(AnnoCalendario,11,1)-WEEKDAY(DATE(AnnoCalendario,11,1),(InizioSettimana="Monday")+1)+15</f>
        <v>46341</v>
      </c>
      <c r="C8" s="29">
        <v>46342</v>
      </c>
      <c r="D8" s="29">
        <v>46343</v>
      </c>
      <c r="E8" s="29">
        <v>46344</v>
      </c>
      <c r="F8" s="29">
        <v>46345</v>
      </c>
      <c r="G8" s="29">
        <v>46346</v>
      </c>
      <c r="H8" s="29">
        <v>46347</v>
      </c>
    </row>
    <row r="9" spans="1:9" s="26" customFormat="1" ht="56.1" customHeight="1" x14ac:dyDescent="0.3">
      <c r="A9" s="10"/>
      <c r="B9" s="24"/>
      <c r="C9" s="24"/>
      <c r="D9" s="24"/>
      <c r="E9" s="24"/>
      <c r="F9" s="24"/>
      <c r="G9" s="24"/>
      <c r="H9" s="24" t="s">
        <v>8</v>
      </c>
    </row>
    <row r="10" spans="1:9" s="25" customFormat="1" ht="24" customHeight="1" x14ac:dyDescent="0.3">
      <c r="A10" s="4"/>
      <c r="B10" s="29">
        <f t="array" ref="B10:H10">GiorniESettimane+DATE(AnnoCalendario,11,1)-WEEKDAY(DATE(AnnoCalendario,11,1),(InizioSettimana="Monday")+1)+22</f>
        <v>46348</v>
      </c>
      <c r="C10" s="29">
        <v>46349</v>
      </c>
      <c r="D10" s="29">
        <v>46350</v>
      </c>
      <c r="E10" s="29">
        <v>46351</v>
      </c>
      <c r="F10" s="29">
        <v>46352</v>
      </c>
      <c r="G10" s="29">
        <v>46353</v>
      </c>
      <c r="H10" s="29">
        <v>46354</v>
      </c>
    </row>
    <row r="11" spans="1:9" s="26" customFormat="1" ht="56.1" customHeight="1" x14ac:dyDescent="0.3">
      <c r="A11" s="10"/>
      <c r="B11" s="24"/>
      <c r="C11" s="24"/>
      <c r="D11" s="24"/>
      <c r="E11" s="24"/>
      <c r="F11" s="24"/>
      <c r="G11" s="24"/>
      <c r="H11" s="24"/>
    </row>
    <row r="12" spans="1:9" s="25" customFormat="1" ht="24" customHeight="1" x14ac:dyDescent="0.3">
      <c r="A12" s="4"/>
      <c r="B12" s="29">
        <f t="array" ref="B12:H12">GiorniESettimane+DATE(AnnoCalendario,11,1)-WEEKDAY(DATE(AnnoCalendario,11,1),(InizioSettimana="Monday")+1)+29</f>
        <v>46355</v>
      </c>
      <c r="C12" s="29">
        <v>46356</v>
      </c>
      <c r="D12" s="29">
        <v>46357</v>
      </c>
      <c r="E12" s="29">
        <v>46358</v>
      </c>
      <c r="F12" s="29">
        <v>46359</v>
      </c>
      <c r="G12" s="29">
        <v>46360</v>
      </c>
      <c r="H12" s="29">
        <v>46361</v>
      </c>
    </row>
    <row r="13" spans="1:9" s="26" customFormat="1" ht="56.1" customHeight="1" x14ac:dyDescent="0.3">
      <c r="A13" s="10"/>
      <c r="B13" s="24"/>
      <c r="C13" s="24"/>
      <c r="D13" s="24"/>
      <c r="E13" s="24"/>
      <c r="F13" s="24"/>
      <c r="G13" s="24"/>
      <c r="H13" s="24"/>
    </row>
    <row r="14" spans="1:9" s="25" customFormat="1" ht="24" customHeight="1" x14ac:dyDescent="0.3">
      <c r="A14" s="4"/>
      <c r="B14" s="29">
        <f t="array" ref="B14:C14">GiorniESettimane+DATE(AnnoCalendario,11,1)-WEEKDAY(DATE(AnnoCalendario,11,1),(InizioSettimana="Monday")+1)+36</f>
        <v>46362</v>
      </c>
      <c r="C14" s="29">
        <v>46363</v>
      </c>
      <c r="D14" s="50" t="s">
        <v>0</v>
      </c>
      <c r="E14" s="50"/>
      <c r="F14" s="50"/>
      <c r="G14" s="50"/>
      <c r="H14" s="51"/>
    </row>
    <row r="15" spans="1:9" s="26" customFormat="1" ht="56.1" customHeight="1" x14ac:dyDescent="0.3">
      <c r="A15" s="10"/>
      <c r="B15" s="24"/>
      <c r="C15" s="24"/>
      <c r="D15" s="52"/>
      <c r="E15" s="52"/>
      <c r="F15" s="52"/>
      <c r="G15" s="52"/>
      <c r="H15" s="53"/>
    </row>
  </sheetData>
  <mergeCells count="3">
    <mergeCell ref="B2:D2"/>
    <mergeCell ref="D14:H14"/>
    <mergeCell ref="D15:H15"/>
  </mergeCells>
  <conditionalFormatting sqref="B4:G4">
    <cfRule type="expression" dxfId="3" priority="1">
      <formula>DAY(B4)&gt;8</formula>
    </cfRule>
  </conditionalFormatting>
  <conditionalFormatting sqref="B12:H12 B14:C14">
    <cfRule type="expression" dxfId="2"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nov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prompt="Immettere le note del mese in questa cella" sqref="D15:H15"/>
    <dataValidation allowBlank="1" showInputMessage="1" prompt="Immettere le note del mese nella cella sottostante" sqref="D14:H14"/>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s>
  <printOptions horizontalCentered="1"/>
  <pageMargins left="0.25" right="0.25" top="0.5" bottom="0.5" header="0.3" footer="0.3"/>
  <pageSetup paperSize="9" scale="99" orientation="landscape" r:id="rId1"/>
  <headerFooter differentFirst="1"/>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2">
    <tabColor theme="8" tint="0.59999389629810485"/>
    <pageSetUpPr fitToPage="1"/>
  </sheetPr>
  <dimension ref="A1:K15"/>
  <sheetViews>
    <sheetView showGridLines="0" showRowColHeaders="0" workbookViewId="0">
      <selection activeCell="H9" sqref="H9"/>
    </sheetView>
  </sheetViews>
  <sheetFormatPr defaultColWidth="8.75" defaultRowHeight="16.5" x14ac:dyDescent="0.3"/>
  <cols>
    <col min="1" max="1" width="1.625" style="1" customWidth="1"/>
    <col min="2" max="8" width="16.625" style="1" customWidth="1"/>
    <col min="9" max="9" width="1.625" style="1" customWidth="1"/>
    <col min="10" max="10" width="8.625" style="1" customWidth="1"/>
    <col min="11" max="16384" width="8.75" style="1"/>
  </cols>
  <sheetData>
    <row r="1" spans="1:11" ht="9" customHeight="1" x14ac:dyDescent="0.3">
      <c r="I1" s="1" t="s">
        <v>1</v>
      </c>
    </row>
    <row r="2" spans="1:11" ht="96" customHeight="1" x14ac:dyDescent="0.3">
      <c r="B2" s="33" t="str">
        <f>"Dicembre "&amp;AnnoCalendario</f>
        <v>Dicembre 2026</v>
      </c>
      <c r="C2" s="33"/>
      <c r="D2" s="33"/>
      <c r="E2" s="2"/>
      <c r="F2" s="2"/>
      <c r="G2" s="2"/>
      <c r="H2" s="3"/>
    </row>
    <row r="3" spans="1:11" s="25" customFormat="1" ht="24" customHeight="1" x14ac:dyDescent="0.3">
      <c r="A3" s="8"/>
      <c r="B3" s="5" t="str">
        <f>InizioSettimana</f>
        <v>domenica</v>
      </c>
      <c r="C3" s="6" t="str">
        <f t="shared" ref="C3:H3" si="0">TEXT(C4,"gggg")</f>
        <v>lunedì</v>
      </c>
      <c r="D3" s="6" t="str">
        <f t="shared" si="0"/>
        <v>martedì</v>
      </c>
      <c r="E3" s="6" t="str">
        <f t="shared" si="0"/>
        <v>mercoledì</v>
      </c>
      <c r="F3" s="6" t="str">
        <f t="shared" si="0"/>
        <v>giovedì</v>
      </c>
      <c r="G3" s="6" t="str">
        <f t="shared" si="0"/>
        <v>venerdì</v>
      </c>
      <c r="H3" s="7" t="str">
        <f t="shared" si="0"/>
        <v>sabato</v>
      </c>
    </row>
    <row r="4" spans="1:11" s="25" customFormat="1" ht="24" customHeight="1" x14ac:dyDescent="0.3">
      <c r="A4" s="4"/>
      <c r="B4" s="27">
        <f t="array" ref="B4:H4">GiorniESettimane+DATE(AnnoCalendario,12,1)-WEEKDAY(DATE(AnnoCalendario,12,1),(InizioSettimana="Monday")+1)+1</f>
        <v>46355</v>
      </c>
      <c r="C4" s="27">
        <v>46356</v>
      </c>
      <c r="D4" s="27">
        <v>46357</v>
      </c>
      <c r="E4" s="27">
        <v>46358</v>
      </c>
      <c r="F4" s="27">
        <v>46359</v>
      </c>
      <c r="G4" s="27">
        <v>46360</v>
      </c>
      <c r="H4" s="28">
        <v>46361</v>
      </c>
    </row>
    <row r="5" spans="1:11" s="26" customFormat="1" ht="56.1" customHeight="1" x14ac:dyDescent="0.3">
      <c r="A5" s="10"/>
      <c r="B5" s="9"/>
      <c r="C5" s="9"/>
      <c r="D5" s="9"/>
      <c r="E5" s="9"/>
      <c r="F5" s="9"/>
      <c r="G5" s="9"/>
      <c r="H5" s="9"/>
      <c r="K5" s="32"/>
    </row>
    <row r="6" spans="1:11" s="25" customFormat="1" ht="24" customHeight="1" x14ac:dyDescent="0.3">
      <c r="A6" s="4"/>
      <c r="B6" s="27">
        <f t="array" ref="B6:H6">GiorniESettimane+DATE(AnnoCalendario,12,1)-WEEKDAY(DATE(AnnoCalendario,12,1),(InizioSettimana="Monday")+1)+8</f>
        <v>46362</v>
      </c>
      <c r="C6" s="27">
        <v>46363</v>
      </c>
      <c r="D6" s="27">
        <v>46364</v>
      </c>
      <c r="E6" s="27">
        <v>46365</v>
      </c>
      <c r="F6" s="27">
        <v>46366</v>
      </c>
      <c r="G6" s="27">
        <v>46367</v>
      </c>
      <c r="H6" s="27">
        <v>46368</v>
      </c>
    </row>
    <row r="7" spans="1:11" s="26" customFormat="1" ht="56.1" customHeight="1" x14ac:dyDescent="0.3">
      <c r="A7" s="10"/>
      <c r="B7" s="9"/>
      <c r="C7" s="9"/>
      <c r="D7" s="9"/>
      <c r="E7" s="9"/>
      <c r="F7" s="9"/>
      <c r="G7" s="9"/>
      <c r="H7" s="9"/>
    </row>
    <row r="8" spans="1:11" s="25" customFormat="1" ht="24" customHeight="1" x14ac:dyDescent="0.3">
      <c r="A8" s="4"/>
      <c r="B8" s="27">
        <f t="array" ref="B8:H8">GiorniESettimane+DATE(AnnoCalendario,12,1)-WEEKDAY(DATE(AnnoCalendario,12,1),(InizioSettimana="Monday")+1)+15</f>
        <v>46369</v>
      </c>
      <c r="C8" s="27">
        <v>46370</v>
      </c>
      <c r="D8" s="27">
        <v>46371</v>
      </c>
      <c r="E8" s="27">
        <v>46372</v>
      </c>
      <c r="F8" s="27">
        <v>46373</v>
      </c>
      <c r="G8" s="27">
        <v>46374</v>
      </c>
      <c r="H8" s="27">
        <v>46375</v>
      </c>
    </row>
    <row r="9" spans="1:11" s="26" customFormat="1" ht="56.1" customHeight="1" x14ac:dyDescent="0.3">
      <c r="A9" s="10"/>
      <c r="B9" s="9"/>
      <c r="C9" s="9"/>
      <c r="D9" s="9"/>
      <c r="E9" s="9"/>
      <c r="F9" s="9"/>
      <c r="G9" s="9"/>
      <c r="H9" s="9"/>
    </row>
    <row r="10" spans="1:11" s="25" customFormat="1" ht="24" customHeight="1" x14ac:dyDescent="0.3">
      <c r="A10" s="4"/>
      <c r="B10" s="27">
        <f t="array" ref="B10:H10">GiorniESettimane+DATE(AnnoCalendario,12,1)-WEEKDAY(DATE(AnnoCalendario,12,1),(InizioSettimana="Monday")+1)+22</f>
        <v>46376</v>
      </c>
      <c r="C10" s="27">
        <v>46377</v>
      </c>
      <c r="D10" s="27">
        <v>46378</v>
      </c>
      <c r="E10" s="27">
        <v>46379</v>
      </c>
      <c r="F10" s="27">
        <v>46380</v>
      </c>
      <c r="G10" s="27">
        <v>46381</v>
      </c>
      <c r="H10" s="27">
        <v>46382</v>
      </c>
    </row>
    <row r="11" spans="1:11" s="26" customFormat="1" ht="56.1" customHeight="1" x14ac:dyDescent="0.3">
      <c r="A11" s="10"/>
      <c r="B11" s="9" t="s">
        <v>9</v>
      </c>
      <c r="C11" s="9"/>
      <c r="D11" s="9"/>
      <c r="E11" s="9"/>
      <c r="F11" s="9"/>
      <c r="G11" s="9"/>
      <c r="H11" s="9"/>
    </row>
    <row r="12" spans="1:11" s="25" customFormat="1" ht="24" customHeight="1" x14ac:dyDescent="0.3">
      <c r="A12" s="4"/>
      <c r="B12" s="27">
        <f t="array" ref="B12:H12">GiorniESettimane+DATE(AnnoCalendario,12,1)-WEEKDAY(DATE(AnnoCalendario,12,1),(InizioSettimana="Monday")+1)+29</f>
        <v>46383</v>
      </c>
      <c r="C12" s="27">
        <v>46384</v>
      </c>
      <c r="D12" s="27">
        <v>46385</v>
      </c>
      <c r="E12" s="27">
        <v>46386</v>
      </c>
      <c r="F12" s="27">
        <v>46387</v>
      </c>
      <c r="G12" s="27">
        <v>46388</v>
      </c>
      <c r="H12" s="27">
        <v>46389</v>
      </c>
    </row>
    <row r="13" spans="1:11" s="26" customFormat="1" ht="56.1" customHeight="1" x14ac:dyDescent="0.3">
      <c r="A13" s="10"/>
      <c r="B13" s="9"/>
      <c r="C13" s="9"/>
      <c r="D13" s="9"/>
      <c r="E13" s="9"/>
      <c r="F13" s="9"/>
      <c r="G13" s="9"/>
      <c r="H13" s="9"/>
    </row>
    <row r="14" spans="1:11" s="25" customFormat="1" ht="24" customHeight="1" x14ac:dyDescent="0.3">
      <c r="A14" s="4"/>
      <c r="B14" s="27">
        <f t="array" ref="B14:C14">GiorniESettimane+DATE(AnnoCalendario,12,1)-WEEKDAY(DATE(AnnoCalendario,12,1),(InizioSettimana="Monday")+1)+36</f>
        <v>46390</v>
      </c>
      <c r="C14" s="27">
        <v>46391</v>
      </c>
      <c r="D14" s="34" t="s">
        <v>0</v>
      </c>
      <c r="E14" s="34"/>
      <c r="F14" s="34"/>
      <c r="G14" s="34"/>
      <c r="H14" s="35"/>
    </row>
    <row r="15" spans="1:11" s="26" customFormat="1" ht="56.1" customHeight="1" x14ac:dyDescent="0.3">
      <c r="A15" s="10"/>
      <c r="B15" s="9"/>
      <c r="C15" s="9"/>
      <c r="D15" s="36"/>
      <c r="E15" s="36"/>
      <c r="F15" s="36"/>
      <c r="G15" s="36"/>
      <c r="H15" s="37"/>
    </row>
  </sheetData>
  <mergeCells count="3">
    <mergeCell ref="B2:D2"/>
    <mergeCell ref="D14:H14"/>
    <mergeCell ref="D15:H15"/>
  </mergeCells>
  <conditionalFormatting sqref="B4:G4">
    <cfRule type="expression" dxfId="1" priority="1">
      <formula>DAY(B4)&gt;8</formula>
    </cfRule>
  </conditionalFormatting>
  <conditionalFormatting sqref="B12:H12 B14:C14">
    <cfRule type="expression" dxfId="0" priority="2">
      <formula>AND(DAY(B12)&gt;=1,DAY(B12)&lt;=15)</formula>
    </cfRule>
  </conditionalFormatting>
  <dataValidations count="8">
    <dataValidation allowBlank="1" showInputMessage="1" showErrorMessage="1" prompt="Giorno feriale determinato automaticamente" sqref="C3:H3"/>
    <dataValidation allowBlank="1" showInputMessage="1" showErrorMessage="1" prompt="Calendario del mese di dicembre" sqref="A1"/>
    <dataValidation allowBlank="1" showInputMessage="1" showErrorMessage="1" prompt="L'anno in questa cella viene aggiornato automaticamente in base all'anno immesso nel foglio di lavoro Gennaio. Il calendario seguente include date del mese precedente e successivo, per cui è usato un carattere più chiaro" sqref="B2:D2"/>
    <dataValidation allowBlank="1" showInputMessage="1" showErrorMessage="1" prompt="Questa riga contiene i nomi dei giorni feriali per il calendario. Questa cella contiene il giorno iniziale della settimana. Per cambiare il giorno di inizio della settimana, selezionare un nuovo giorno feriale nella cella L5 del foglio di lavoro Gennaio." sqref="B3"/>
    <dataValidation allowBlank="1" showInputMessage="1" prompt="Immettere le note del mese nella cella sottostante" sqref="D14:H14"/>
    <dataValidation allowBlank="1" showInputMessage="1" prompt="Immettere le note del mese in questa cella" sqref="D15:H15"/>
    <dataValidation allowBlank="1" showInputMessage="1" showErrorMessage="1" prompt="Nelle celle di questa riga e delle righe 7, 9, 11, 13 e 15 è possibile immettere le note giornaliere relative al giorno del calendario indicato nella cella soprastante." sqref="B5"/>
    <dataValidation allowBlank="1" showInputMessage="1" showErrorMessage="1" prompt="Questa riga e le righe 6, 8, 10, 12 e 14 contengono i giorni di calendario della settimana. Se la cella non contiene il numero 1, si tratta di un giorno del mese precedente. Immettere le note nella cella D15." sqref="B4"/>
  </dataValidations>
  <printOptions horizontalCentered="1"/>
  <pageMargins left="0.25" right="0.25" top="0.5" bottom="0.5" header="0.3" footer="0.3"/>
  <pageSetup paperSize="9" scale="99" orientation="landscape" r:id="rId1"/>
  <headerFooter differentFirst="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79F111ED35F8CC479449609E8A0923A6" ma:contentTypeVersion="10" ma:contentTypeDescription="Create a new document." ma:contentTypeScope="" ma:versionID="e39e7e9e36de66d473ce04bb4ab2dbb8">
  <xsd:schema xmlns:xsd="http://www.w3.org/2001/XMLSchema" xmlns:xs="http://www.w3.org/2001/XMLSchema" xmlns:p="http://schemas.microsoft.com/office/2006/metadata/properties" xmlns:ns2="71af3243-3dd4-4a8d-8c0d-dd76da1f02a5" xmlns:ns3="16c05727-aa75-4e4a-9b5f-8a80a1165891" targetNamespace="http://schemas.microsoft.com/office/2006/metadata/properties" ma:root="true" ma:fieldsID="19dc5994665da46609c24125788630d8" ns2:_="" ns3:_="">
    <xsd:import namespace="71af3243-3dd4-4a8d-8c0d-dd76da1f02a5"/>
    <xsd:import namespace="16c05727-aa75-4e4a-9b5f-8a80a1165891"/>
    <xsd:element name="properties">
      <xsd:complexType>
        <xsd:sequence>
          <xsd:element name="documentManagement">
            <xsd:complexType>
              <xsd:all>
                <xsd:element ref="ns2:MediaServiceMetadata" minOccurs="0"/>
                <xsd:element ref="ns2:MediaServiceFastMetadata" minOccurs="0"/>
                <xsd:element ref="ns2:MediaServiceOCR" minOccurs="0"/>
                <xsd:element ref="ns2:MediaServiceAutoTags" minOccurs="0"/>
                <xsd:element ref="ns2:MediaServiceEventHashCode" minOccurs="0"/>
                <xsd:element ref="ns2:MediaServiceGenerationTime" minOccurs="0"/>
                <xsd:element ref="ns3:SharedWithUsers" minOccurs="0"/>
                <xsd:element ref="ns3:SharedWithDetails" minOccurs="0"/>
                <xsd:element ref="ns2:MediaServiceAutoKeyPoints" minOccurs="0"/>
                <xsd:element ref="ns2:MediaServiceKeyPoint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71af3243-3dd4-4a8d-8c0d-dd76da1f02a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CR" ma:index="10" nillable="true" ma:displayName="MediaServiceOCR" ma:internalName="MediaServiceOCR" ma:readOnly="true">
      <xsd:simpleType>
        <xsd:restriction base="dms:Note">
          <xsd:maxLength value="255"/>
        </xsd:restriction>
      </xsd:simpleType>
    </xsd:element>
    <xsd:element name="MediaServiceAutoTags" ma:index="11" nillable="true" ma:displayName="MediaServiceAutoTags" ma:internalName="MediaServiceAutoTags" ma:readOnly="true">
      <xsd:simpleType>
        <xsd:restriction base="dms:Text"/>
      </xsd:simpleType>
    </xsd:element>
    <xsd:element name="MediaServiceEventHashCode" ma:index="12" nillable="true" ma:displayName="MediaServiceEventHashCode" ma:hidden="true" ma:internalName="MediaServiceEventHashCode" ma:readOnly="true">
      <xsd:simpleType>
        <xsd:restriction base="dms:Text"/>
      </xsd:simpleType>
    </xsd:element>
    <xsd:element name="MediaServiceGenerationTime" ma:index="13" nillable="true" ma:displayName="MediaServiceGenerationTime" ma:hidden="true" ma:internalName="MediaServiceGenerationTim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fals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16c05727-aa75-4e4a-9b5f-8a80a1165891" elementFormDefault="qualified">
    <xsd:import namespace="http://schemas.microsoft.com/office/2006/documentManagement/types"/>
    <xsd:import namespace="http://schemas.microsoft.com/office/infopath/2007/PartnerControls"/>
    <xsd:element name="SharedWithUsers" ma:index="14"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5"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MediaServiceKeyPoints xmlns="71af3243-3dd4-4a8d-8c0d-dd76da1f02a5" xsi:nil="true"/>
  </documentManagement>
</p:properties>
</file>

<file path=customXml/itemProps1.xml><?xml version="1.0" encoding="utf-8"?>
<ds:datastoreItem xmlns:ds="http://schemas.openxmlformats.org/officeDocument/2006/customXml" ds:itemID="{CD1B5DC0-C7DA-4FC0-BFE2-1D1407D5E72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71af3243-3dd4-4a8d-8c0d-dd76da1f02a5"/>
    <ds:schemaRef ds:uri="16c05727-aa75-4e4a-9b5f-8a80a1165891"/>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9B8A745B-63BA-4F9A-A6E5-C457B3F40DFD}">
  <ds:schemaRefs>
    <ds:schemaRef ds:uri="http://schemas.microsoft.com/sharepoint/v3/contenttype/forms"/>
  </ds:schemaRefs>
</ds:datastoreItem>
</file>

<file path=customXml/itemProps3.xml><?xml version="1.0" encoding="utf-8"?>
<ds:datastoreItem xmlns:ds="http://schemas.openxmlformats.org/officeDocument/2006/customXml" ds:itemID="{A6B20271-DBF4-4EBA-824D-0E74CCAA174D}">
  <ds:schemaRefs>
    <ds:schemaRef ds:uri="http://schemas.microsoft.com/office/infopath/2007/PartnerControls"/>
    <ds:schemaRef ds:uri="http://purl.org/dc/terms/"/>
    <ds:schemaRef ds:uri="http://schemas.microsoft.com/office/2006/documentManagement/types"/>
    <ds:schemaRef ds:uri="http://purl.org/dc/elements/1.1/"/>
    <ds:schemaRef ds:uri="http://schemas.openxmlformats.org/package/2006/metadata/core-properties"/>
    <ds:schemaRef ds:uri="16c05727-aa75-4e4a-9b5f-8a80a1165891"/>
    <ds:schemaRef ds:uri="71af3243-3dd4-4a8d-8c0d-dd76da1f02a5"/>
    <ds:schemaRef ds:uri="http://schemas.microsoft.com/office/2006/metadata/properties"/>
    <ds:schemaRef ds:uri="http://www.w3.org/XML/1998/namespace"/>
    <ds:schemaRef ds:uri="http://purl.org/dc/dcmityp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Fogli di lavoro</vt:lpstr>
      </vt:variant>
      <vt:variant>
        <vt:i4>12</vt:i4>
      </vt:variant>
      <vt:variant>
        <vt:lpstr>Intervalli denominati</vt:lpstr>
      </vt:variant>
      <vt:variant>
        <vt:i4>39</vt:i4>
      </vt:variant>
    </vt:vector>
  </HeadingPairs>
  <TitlesOfParts>
    <vt:vector size="51" baseType="lpstr">
      <vt:lpstr>Gennaio</vt:lpstr>
      <vt:lpstr>Febbraio</vt:lpstr>
      <vt:lpstr>Marzo</vt:lpstr>
      <vt:lpstr>Aprile</vt:lpstr>
      <vt:lpstr>Maggio</vt:lpstr>
      <vt:lpstr>Giugno</vt:lpstr>
      <vt:lpstr>Luglio</vt:lpstr>
      <vt:lpstr>Agosto</vt:lpstr>
      <vt:lpstr>Settembre</vt:lpstr>
      <vt:lpstr>Ottobre</vt:lpstr>
      <vt:lpstr>Novembre</vt:lpstr>
      <vt:lpstr>Dicembre</vt:lpstr>
      <vt:lpstr>AnnoCalendario</vt:lpstr>
      <vt:lpstr>Agosto!Area_stampa</vt:lpstr>
      <vt:lpstr>Aprile!Area_stampa</vt:lpstr>
      <vt:lpstr>Dicembre!Area_stampa</vt:lpstr>
      <vt:lpstr>Febbraio!Area_stampa</vt:lpstr>
      <vt:lpstr>Gennaio!Area_stampa</vt:lpstr>
      <vt:lpstr>Giugno!Area_stampa</vt:lpstr>
      <vt:lpstr>Luglio!Area_stampa</vt:lpstr>
      <vt:lpstr>Maggio!Area_stampa</vt:lpstr>
      <vt:lpstr>Marzo!Area_stampa</vt:lpstr>
      <vt:lpstr>Novembre!Area_stampa</vt:lpstr>
      <vt:lpstr>Ottobre!Area_stampa</vt:lpstr>
      <vt:lpstr>Settembre!Area_stampa</vt:lpstr>
      <vt:lpstr>AreaTitoloColonna1..H12.1</vt:lpstr>
      <vt:lpstr>AreaTitoloColonna1..H12.10</vt:lpstr>
      <vt:lpstr>AreaTitoloColonna1..H12.11</vt:lpstr>
      <vt:lpstr>AreaTitoloColonna1..H12.12</vt:lpstr>
      <vt:lpstr>AreaTitoloColonna1..H12.2</vt:lpstr>
      <vt:lpstr>AreaTitoloColonna1..H12.3</vt:lpstr>
      <vt:lpstr>AreaTitoloColonna1..H12.4</vt:lpstr>
      <vt:lpstr>AreaTitoloColonna1..H12.5</vt:lpstr>
      <vt:lpstr>AreaTitoloColonna1..H12.6</vt:lpstr>
      <vt:lpstr>AreaTitoloColonna1..H12.7</vt:lpstr>
      <vt:lpstr>AreaTitoloColonna1..H12.8</vt:lpstr>
      <vt:lpstr>AreaTitoloColonna1..H12.9</vt:lpstr>
      <vt:lpstr>AreaTitoloColonna2..C14.1</vt:lpstr>
      <vt:lpstr>AreaTitoloColonna2..C14.10</vt:lpstr>
      <vt:lpstr>AreaTitoloColonna2..C14.11</vt:lpstr>
      <vt:lpstr>AreaTitoloColonna2..C14.12</vt:lpstr>
      <vt:lpstr>AreaTitoloColonna2..C14.2</vt:lpstr>
      <vt:lpstr>AreaTitoloColonna2..C14.3</vt:lpstr>
      <vt:lpstr>AreaTitoloColonna2..C14.4</vt:lpstr>
      <vt:lpstr>AreaTitoloColonna2..C14.5</vt:lpstr>
      <vt:lpstr>AreaTitoloColonna2..C14.6</vt:lpstr>
      <vt:lpstr>AreaTitoloColonna2..C14.7</vt:lpstr>
      <vt:lpstr>AreaTitoloColonna2..C14.8</vt:lpstr>
      <vt:lpstr>AreaTitoloColonna2..C14.9</vt:lpstr>
      <vt:lpstr>AreaTitoloRiga1..K3</vt:lpstr>
      <vt:lpstr>InizioSettimana</vt:lpstr>
    </vt:vector>
  </TitlesOfParts>
  <LinksUpToDate>false</LinksUpToDate>
  <SharedDoc>false</SharedDoc>
  <HyperlinkBase/>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
  <cp:lastModifiedBy/>
  <dcterms:created xsi:type="dcterms:W3CDTF">2018-10-01T01:21:37Z</dcterms:created>
  <dcterms:modified xsi:type="dcterms:W3CDTF">2026-06-11T10:50:42Z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0x01010079F111ED35F8CC479449609E8A0923A6</vt:lpwstr>
  </property>
</Properties>
</file>