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8980" windowHeight="16215" tabRatio="788" activeTab="5"/>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<sst xmlns="http://schemas.openxmlformats.org/spreadsheetml/2006/main" count="69" uniqueCount="27">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</sst>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7">
    <xf numFmtId="0" fontId="0" fillId="0" borderId="0" xfId="0">
      <alignment vertical="top"/>
    </xf>
    <xf numFmtId="0" fontId="13" fillId="0" borderId="0" xfId="0" applyFont="1">
      <alignment vertical="top"/>
    </xf>
    <xf numFmtId="0" fontId="13" fillId="0" borderId="0" xfId="0" applyFont="1" applyFill="1" applyBorder="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Fill="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Fill="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Fill="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Fill="1" applyBorder="1" applyAlignment="1">
      <alignment horizontal="left" vertical="top" wrapText="1" indent="1"/>
    </xf>
    <xf numFmtId="0" fontId="16" fillId="0" borderId="27" xfId="0" applyFont="1" applyFill="1" applyBorder="1" applyAlignment="1">
      <alignment horizontal="left" vertical="top" wrapText="1" indent="1"/>
    </xf>
    <xf numFmtId="0" fontId="13" fillId="0" borderId="0" xfId="0" applyFont="1" applyFill="1" applyBorder="1" applyAlignment="1">
      <alignment vertical="top"/>
    </xf>
    <xf numFmtId="0" fontId="15" fillId="0" borderId="0" xfId="0" applyFont="1" applyFill="1" applyBorder="1" applyAlignment="1">
      <alignment vertical="top"/>
    </xf>
    <xf numFmtId="0" fontId="16" fillId="0" borderId="0" xfId="0" applyFont="1" applyFill="1" applyBorder="1" applyAlignment="1">
      <alignment vertical="top"/>
    </xf>
    <xf numFmtId="0" fontId="13" fillId="0" borderId="0" xfId="0" applyFont="1" applyAlignment="1">
      <alignment vertical="top"/>
    </xf>
    <xf numFmtId="166" fontId="15" fillId="0" borderId="9" xfId="12" applyNumberFormat="1" applyFont="1" applyFill="1" applyBorder="1" applyAlignment="1">
      <alignment horizontal="right" vertical="center" indent="1"/>
    </xf>
    <xf numFmtId="166" fontId="15" fillId="0" borderId="11" xfId="12" applyNumberFormat="1" applyFont="1" applyFill="1" applyBorder="1" applyAlignment="1">
      <alignment horizontal="right" vertical="center" indent="1"/>
    </xf>
    <xf numFmtId="166" fontId="15" fillId="0" borderId="26" xfId="12" applyNumberFormat="1" applyFont="1" applyFill="1" applyBorder="1" applyAlignment="1">
      <alignment horizontal="right" vertical="center" indent="1"/>
    </xf>
    <xf numFmtId="166" fontId="15" fillId="0" borderId="20" xfId="12" applyNumberFormat="1" applyFont="1" applyFill="1" applyBorder="1" applyAlignment="1">
      <alignment horizontal="right" vertical="center" indent="1"/>
    </xf>
    <xf numFmtId="166" fontId="15" fillId="0" borderId="14" xfId="12" applyNumberFormat="1" applyFont="1" applyFill="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pplyAlignment="1">
      <alignment horizontal="left" vertical="top" wrapText="1" indent="1"/>
    </xf>
    <xf numFmtId="0" fontId="16" fillId="0" borderId="12" xfId="11" applyFont="1" applyFill="1" applyBorder="1" applyAlignment="1">
      <alignment horizontal="left" vertical="top" wrapText="1" indent="1"/>
    </xf>
    <xf numFmtId="0" fontId="17" fillId="6" borderId="0" xfId="15" applyFont="1" applyFill="1" applyBorder="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pplyAlignment="1">
      <alignment horizontal="left" vertical="top" wrapText="1" indent="1"/>
    </xf>
    <xf numFmtId="0" fontId="16" fillId="0" borderId="17" xfId="11" applyFont="1" applyFill="1" applyBorder="1" applyAlignment="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pplyAlignment="1">
      <alignment horizontal="left" vertical="top" wrapText="1" indent="1"/>
    </xf>
    <xf numFmtId="0" fontId="16" fillId="0" borderId="23" xfId="11" applyFont="1" applyFill="1" applyBorder="1" applyAlignment="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pplyAlignment="1">
      <alignment horizontal="left" vertical="top" wrapText="1" indent="1"/>
    </xf>
    <xf numFmtId="0" fontId="16" fillId="0" borderId="29" xfId="11" applyFont="1" applyFill="1" applyBorder="1" applyAlignment="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6E81A196-200A-4ECC-88D7-E5F83E8FB4A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F30EE2D1-7B07-400A-B5FE-0E18AC84385D}"/>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86DA7AC-6797-4E7A-8FE3-C40F3786F613}"/>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FE896202-7E10-4B17-BE81-C4652F68BE92}"/>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82A31014-9CBC-45BD-B71B-8C77BCF5D4A5}"/>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C9B4ED1A-50D1-4B29-B72F-5D994D102B55}"/>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C986BB60-2C62-4B4A-A7D0-66F1DB9C92AD}"/>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4A7BE0E4-E60F-4BA9-8A2E-6AB7EB21BE6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1" width="14.875" style="26" customWidth="1"/>
    <col min="12" max="12" width="14.875" style="26" bestFit="1" customWidth="1"/>
    <col min="13" max="13" width="1.625" style="26" customWidth="1"/>
    <col min="14" max="16384" width="8.75" style="26"/>
  </cols>
  <sheetData>
    <row r="1" spans="1:12" ht="9" customHeight="1" x14ac:dyDescent="0.3">
      <c r="A1" s="1"/>
      <c r="B1" s="1"/>
      <c r="C1" s="1"/>
      <c r="D1" s="1"/>
      <c r="E1" s="1"/>
      <c r="F1" s="1"/>
      <c r="G1" s="1"/>
      <c r="H1" s="1"/>
      <c r="I1" s="26" t="s">
        <v>1</v>
      </c>
      <c r="K1" s="2"/>
      <c r="L1" s="2"/>
    </row>
    <row r="2" spans="1:12" ht="96" customHeight="1" x14ac:dyDescent="0.3">
      <c r="A2" s="1"/>
      <c r="B2" s="36" t="str">
        <f>"Gennaio "&amp;AnnoCalendario</f>
        <v>Gennaio 2025</v>
      </c>
      <c r="C2" s="36"/>
      <c r="D2" s="36"/>
      <c r="E2" s="3"/>
      <c r="F2" s="3"/>
      <c r="G2" s="3"/>
      <c r="H2" s="4"/>
      <c r="K2" s="2"/>
      <c r="L2" s="2"/>
    </row>
    <row r="3" spans="1:12"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c r="K3" s="41" t="s">
        <v>2</v>
      </c>
      <c r="L3" s="41"/>
    </row>
    <row r="4" spans="1:12" s="27" customFormat="1" ht="24" customHeight="1" x14ac:dyDescent="0.3">
      <c r="A4" s="5"/>
      <c r="B4" s="30">
        <f t="array" ref="B4:H4">GiorniESettimane+DATE(AnnoCalendario,1,1)-WEEKDAY(DATE(AnnoCalendario,1,1),(InizioSettimana="Monday")+1)+1</f>
        <v>45655</v>
      </c>
      <c r="C4" s="30">
        <v>45656</v>
      </c>
      <c r="D4" s="30">
        <v>45657</v>
      </c>
      <c r="E4" s="30">
        <v>45658</v>
      </c>
      <c r="F4" s="30">
        <v>45659</v>
      </c>
      <c r="G4" s="30">
        <v>45660</v>
      </c>
      <c r="H4" s="31">
        <v>45661</v>
      </c>
      <c r="K4" s="12" t="s">
        <v>3</v>
      </c>
      <c r="L4" s="12" t="s">
        <v>4</v>
      </c>
    </row>
    <row r="5" spans="1:12" s="28" customFormat="1" ht="56.1" customHeight="1" x14ac:dyDescent="0.3">
      <c r="A5" s="11"/>
      <c r="B5" s="10"/>
      <c r="C5" s="10"/>
      <c r="D5" s="10"/>
      <c r="E5" s="10"/>
      <c r="F5" s="10"/>
      <c r="G5" s="10"/>
      <c r="H5" s="10"/>
      <c r="K5" s="13">
        <v>2025</v>
      </c>
      <c r="L5" s="13" t="s">
        <v>5</v>
      </c>
    </row>
    <row r="6" spans="1:12" s="27" customFormat="1" ht="24" customHeight="1" x14ac:dyDescent="0.3">
      <c r="A6" s="5"/>
      <c r="B6" s="30">
        <f t="array" ref="B6:H6">GiorniESettimane+DATE(AnnoCalendario,1,1)-WEEKDAY(DATE(AnnoCalendario,1,1),(InizioSettimana="Monday")+1)+8</f>
        <v>45662</v>
      </c>
      <c r="C6" s="30">
        <v>45663</v>
      </c>
      <c r="D6" s="30">
        <v>45664</v>
      </c>
      <c r="E6" s="30">
        <v>45665</v>
      </c>
      <c r="F6" s="30">
        <v>45666</v>
      </c>
      <c r="G6" s="30">
        <v>45667</v>
      </c>
      <c r="H6" s="30">
        <v>45668</v>
      </c>
    </row>
    <row r="7" spans="1:12" s="28" customFormat="1" ht="56.1" customHeight="1" x14ac:dyDescent="0.3">
      <c r="A7" s="11"/>
      <c r="B7" s="10"/>
      <c r="C7" s="10" t="s">
        <v>6</v>
      </c>
      <c r="D7" s="10"/>
      <c r="E7" s="10"/>
      <c r="F7" s="10"/>
      <c r="G7" s="10"/>
      <c r="H7" s="10"/>
    </row>
    <row r="8" spans="1:12" s="27" customFormat="1" ht="24" customHeight="1" x14ac:dyDescent="0.3">
      <c r="A8" s="5"/>
      <c r="B8" s="30">
        <f t="array" ref="B8:H8">GiorniESettimane+DATE(AnnoCalendario,1,1)-WEEKDAY(DATE(AnnoCalendario,1,1),(InizioSettimana="Monday")+1)+15</f>
        <v>45669</v>
      </c>
      <c r="C8" s="30">
        <v>45670</v>
      </c>
      <c r="D8" s="30">
        <v>45671</v>
      </c>
      <c r="E8" s="30">
        <v>45672</v>
      </c>
      <c r="F8" s="30">
        <v>45673</v>
      </c>
      <c r="G8" s="30">
        <v>45674</v>
      </c>
      <c r="H8" s="30">
        <v>45675</v>
      </c>
    </row>
    <row r="9" spans="1:12" s="28" customFormat="1" ht="56.1" customHeight="1" x14ac:dyDescent="0.3">
      <c r="A9" s="11"/>
      <c r="B9" s="10"/>
      <c r="C9" s="10"/>
      <c r="D9" s="10"/>
      <c r="E9" s="10"/>
      <c r="F9" s="10"/>
      <c r="G9" s="10"/>
      <c r="H9" s="10"/>
    </row>
    <row r="10" spans="1:12" s="27" customFormat="1" ht="24" customHeight="1" x14ac:dyDescent="0.3">
      <c r="A10" s="5"/>
      <c r="B10" s="30">
        <f t="array" ref="B10:H10">GiorniESettimane+DATE(AnnoCalendario,1,1)-WEEKDAY(DATE(AnnoCalendario,1,1),(InizioSettimana="Monday")+1)+22</f>
        <v>45676</v>
      </c>
      <c r="C10" s="30">
        <v>45677</v>
      </c>
      <c r="D10" s="30">
        <v>45678</v>
      </c>
      <c r="E10" s="30">
        <v>45679</v>
      </c>
      <c r="F10" s="30">
        <v>45680</v>
      </c>
      <c r="G10" s="30">
        <v>45681</v>
      </c>
      <c r="H10" s="30">
        <v>45682</v>
      </c>
    </row>
    <row r="11" spans="1:12" s="28" customFormat="1" ht="56.1" customHeight="1" x14ac:dyDescent="0.3">
      <c r="A11" s="11"/>
      <c r="B11" s="10"/>
      <c r="C11" s="10"/>
      <c r="D11" s="10"/>
      <c r="E11" s="10"/>
      <c r="F11" s="10"/>
      <c r="G11" s="10"/>
      <c r="H11" s="10"/>
    </row>
    <row r="12" spans="1:12" s="27" customFormat="1" ht="24" customHeight="1" x14ac:dyDescent="0.3">
      <c r="A12" s="5"/>
      <c r="B12" s="30">
        <f t="array" ref="B12:H12">GiorniESettimane+DATE(AnnoCalendario,1,1)-WEEKDAY(DATE(AnnoCalendario,1,1),(InizioSettimana="Monday")+1)+29</f>
        <v>45683</v>
      </c>
      <c r="C12" s="30">
        <v>45684</v>
      </c>
      <c r="D12" s="30">
        <v>45685</v>
      </c>
      <c r="E12" s="30">
        <v>45686</v>
      </c>
      <c r="F12" s="30">
        <v>45687</v>
      </c>
      <c r="G12" s="30">
        <v>45688</v>
      </c>
      <c r="H12" s="30">
        <v>45689</v>
      </c>
    </row>
    <row r="13" spans="1:12" s="28" customFormat="1" ht="56.1" customHeight="1" x14ac:dyDescent="0.3">
      <c r="A13" s="11"/>
      <c r="B13" s="10"/>
      <c r="C13" s="10"/>
      <c r="D13" s="10"/>
      <c r="E13" s="10"/>
      <c r="F13" s="10"/>
      <c r="G13" s="10"/>
      <c r="H13" s="10"/>
    </row>
    <row r="14" spans="1:12" s="27" customFormat="1" ht="24" customHeight="1" x14ac:dyDescent="0.3">
      <c r="A14" s="5"/>
      <c r="B14" s="30">
        <f t="array" ref="B14:C14">GiorniESettimane+DATE(AnnoCalendario,1,1)-WEEKDAY(DATE(AnnoCalendario,1,1),(InizioSettimana="Monday")+1)+36</f>
        <v>45690</v>
      </c>
      <c r="C14" s="30">
        <v>45691</v>
      </c>
      <c r="D14" s="37" t="s">
        <v>0</v>
      </c>
      <c r="E14" s="37"/>
      <c r="F14" s="37"/>
      <c r="G14" s="37"/>
      <c r="H14" s="38"/>
    </row>
    <row r="15" spans="1:12" s="28" customFormat="1" ht="56.1" customHeight="1" x14ac:dyDescent="0.3">
      <c r="A15" s="11"/>
      <c r="B15" s="10"/>
      <c r="C15" s="10"/>
      <c r="D15" s="39"/>
      <c r="E15" s="39"/>
      <c r="F15" s="39"/>
      <c r="G15" s="39"/>
      <c r="H15" s="40"/>
    </row>
  </sheetData>
  <mergeCells count="4">
    <mergeCell ref="B2:D2"/>
    <mergeCell ref="D14:H14"/>
    <mergeCell ref="D15:H15"/>
    <mergeCell ref="K3:L3"/>
  </mergeCells>
  <phoneticPr fontId="2"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36" t="str">
        <f>"Febbraio "&amp;AnnoCalendario</f>
        <v>Febbraio 2025</v>
      </c>
      <c r="C2" s="36"/>
      <c r="D2" s="36"/>
      <c r="E2" s="3"/>
      <c r="F2" s="3"/>
      <c r="G2" s="3"/>
      <c r="H2" s="4"/>
    </row>
    <row r="3" spans="1:9"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9" s="27" customFormat="1" ht="24" customHeight="1" x14ac:dyDescent="0.3">
      <c r="A4" s="5"/>
      <c r="B4" s="30">
        <f t="array" ref="B4:H4">GiorniESettimane+DATE(AnnoCalendario,2,1)-WEEKDAY(DATE(AnnoCalendario,2,1),(InizioSettimana="Monday")+1)+1</f>
        <v>45683</v>
      </c>
      <c r="C4" s="30">
        <v>45684</v>
      </c>
      <c r="D4" s="30">
        <v>45685</v>
      </c>
      <c r="E4" s="30">
        <v>45686</v>
      </c>
      <c r="F4" s="30">
        <v>45687</v>
      </c>
      <c r="G4" s="30">
        <v>45688</v>
      </c>
      <c r="H4" s="31">
        <v>45689</v>
      </c>
    </row>
    <row r="5" spans="1:9" s="28" customFormat="1" ht="56.1" customHeight="1" x14ac:dyDescent="0.3">
      <c r="A5" s="11"/>
      <c r="B5" s="10"/>
      <c r="C5" s="10"/>
      <c r="D5" s="10"/>
      <c r="E5" s="10"/>
      <c r="F5" s="10"/>
      <c r="G5" s="10"/>
      <c r="H5" s="10" t="s">
        <v>8</v>
      </c>
    </row>
    <row r="6" spans="1:9" s="27" customFormat="1" ht="24" customHeight="1" x14ac:dyDescent="0.3">
      <c r="A6" s="5"/>
      <c r="B6" s="30">
        <f t="array" ref="B6:H6">GiorniESettimane+DATE(AnnoCalendario,2,1)-WEEKDAY(DATE(AnnoCalendario,2,1),(InizioSettimana="Monday")+1)+8</f>
        <v>45690</v>
      </c>
      <c r="C6" s="30">
        <v>45691</v>
      </c>
      <c r="D6" s="30">
        <v>45692</v>
      </c>
      <c r="E6" s="30">
        <v>45693</v>
      </c>
      <c r="F6" s="30">
        <v>45694</v>
      </c>
      <c r="G6" s="30">
        <v>45695</v>
      </c>
      <c r="H6" s="30">
        <v>45696</v>
      </c>
    </row>
    <row r="7" spans="1:9" s="28" customFormat="1" ht="56.1" customHeight="1" x14ac:dyDescent="0.3">
      <c r="A7" s="11"/>
      <c r="B7" s="10"/>
      <c r="C7" s="10"/>
      <c r="D7" s="10"/>
      <c r="E7" s="10" t="s">
        <v>7</v>
      </c>
      <c r="F7" s="10"/>
      <c r="G7" s="10"/>
      <c r="H7" s="10" t="s">
        <v>8</v>
      </c>
    </row>
    <row r="8" spans="1:9" s="27" customFormat="1" ht="24" customHeight="1" x14ac:dyDescent="0.3">
      <c r="A8" s="5"/>
      <c r="B8" s="30">
        <f t="array" ref="B8:H8">GiorniESettimane+DATE(AnnoCalendario,2,1)-WEEKDAY(DATE(AnnoCalendario,2,1),(InizioSettimana="Monday")+1)+15</f>
        <v>45697</v>
      </c>
      <c r="C8" s="30">
        <v>45698</v>
      </c>
      <c r="D8" s="30">
        <v>45699</v>
      </c>
      <c r="E8" s="30">
        <v>45700</v>
      </c>
      <c r="F8" s="30">
        <v>45701</v>
      </c>
      <c r="G8" s="30">
        <v>45702</v>
      </c>
      <c r="H8" s="30">
        <v>45703</v>
      </c>
    </row>
    <row r="9" spans="1:9" s="28" customFormat="1" ht="56.1" customHeight="1" x14ac:dyDescent="0.3">
      <c r="A9" s="11"/>
      <c r="B9" s="10"/>
      <c r="C9" s="10"/>
      <c r="D9" s="10"/>
      <c r="E9" s="10"/>
      <c r="F9" s="10"/>
      <c r="G9" s="10" t="s">
        <v>7</v>
      </c>
      <c r="H9" s="10"/>
    </row>
    <row r="10" spans="1:9" s="27" customFormat="1" ht="24" customHeight="1" x14ac:dyDescent="0.3">
      <c r="A10" s="5"/>
      <c r="B10" s="30">
        <f t="array" ref="B10:H10">GiorniESettimane+DATE(AnnoCalendario,2,1)-WEEKDAY(DATE(AnnoCalendario,2,1),(InizioSettimana="Monday")+1)+22</f>
        <v>45704</v>
      </c>
      <c r="C10" s="30">
        <v>45705</v>
      </c>
      <c r="D10" s="30">
        <v>45706</v>
      </c>
      <c r="E10" s="30">
        <v>45707</v>
      </c>
      <c r="F10" s="30">
        <v>45708</v>
      </c>
      <c r="G10" s="30">
        <v>45709</v>
      </c>
      <c r="H10" s="30">
        <v>45710</v>
      </c>
    </row>
    <row r="11" spans="1:9" s="28" customFormat="1" ht="56.1" customHeight="1" x14ac:dyDescent="0.3">
      <c r="A11" s="11"/>
      <c r="B11" s="10"/>
      <c r="C11" s="10"/>
      <c r="D11" s="10"/>
      <c r="E11" s="10"/>
      <c r="F11" s="10"/>
      <c r="G11" s="10" t="s">
        <v>7</v>
      </c>
      <c r="H11" s="10" t="s">
        <v>8</v>
      </c>
    </row>
    <row r="12" spans="1:9" s="27" customFormat="1" ht="24" customHeight="1" x14ac:dyDescent="0.3">
      <c r="A12" s="5"/>
      <c r="B12" s="30">
        <f t="array" ref="B12:H12">GiorniESettimane+DATE(AnnoCalendario,2,1)-WEEKDAY(DATE(AnnoCalendario,2,1),(InizioSettimana="Monday")+1)+29</f>
        <v>45711</v>
      </c>
      <c r="C12" s="30">
        <v>45712</v>
      </c>
      <c r="D12" s="30">
        <v>45713</v>
      </c>
      <c r="E12" s="30">
        <v>45714</v>
      </c>
      <c r="F12" s="30">
        <v>45715</v>
      </c>
      <c r="G12" s="30">
        <v>45716</v>
      </c>
      <c r="H12" s="30">
        <v>45717</v>
      </c>
    </row>
    <row r="13" spans="1:9" s="28" customFormat="1" ht="56.1" customHeight="1" x14ac:dyDescent="0.3">
      <c r="A13" s="11"/>
      <c r="B13" s="10"/>
      <c r="C13" s="10"/>
      <c r="D13" s="10"/>
      <c r="E13" s="10"/>
      <c r="F13" s="10"/>
      <c r="G13" s="10" t="s">
        <v>7</v>
      </c>
      <c r="H13" s="10"/>
    </row>
    <row r="14" spans="1:9" s="27" customFormat="1" ht="24" customHeight="1" x14ac:dyDescent="0.3">
      <c r="A14" s="5"/>
      <c r="B14" s="30">
        <f t="array" ref="B14:C14">GiorniESettimane+DATE(AnnoCalendario,2,1)-WEEKDAY(DATE(AnnoCalendario,2,1),(InizioSettimana="Monday")+1)+36</f>
        <v>45718</v>
      </c>
      <c r="C14" s="30">
        <v>45719</v>
      </c>
      <c r="D14" s="37" t="s">
        <v>0</v>
      </c>
      <c r="E14" s="37"/>
      <c r="F14" s="37"/>
      <c r="G14" s="37"/>
      <c r="H14" s="38"/>
    </row>
    <row r="15" spans="1:9"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"Marzo "&amp;AnnoCalendario</f>
        <v>Marzo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GiorniESettimane+DATE(AnnoCalendario,3,1)-WEEKDAY(DATE(AnnoCalendario,3,1),(InizioSettimana="Monday")+1)+1</f>
        <v>45711</v>
      </c>
      <c r="C4" s="34">
        <v>45712</v>
      </c>
      <c r="D4" s="34">
        <v>45713</v>
      </c>
      <c r="E4" s="34">
        <v>45714</v>
      </c>
      <c r="F4" s="34">
        <v>45715</v>
      </c>
      <c r="G4" s="34">
        <v>45716</v>
      </c>
      <c r="H4" s="34">
        <v>45717</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GiorniESettimane+DATE(AnnoCalendario,3,1)-WEEKDAY(DATE(AnnoCalendario,3,1),(InizioSettimana="Monday")+1)+8</f>
        <v>45718</v>
      </c>
      <c r="C6" s="34">
        <v>45719</v>
      </c>
      <c r="D6" s="34">
        <v>45720</v>
      </c>
      <c r="E6" s="34">
        <v>45721</v>
      </c>
      <c r="F6" s="34">
        <v>45722</v>
      </c>
      <c r="G6" s="34">
        <v>45723</v>
      </c>
      <c r="H6" s="34">
        <v>45724</v>
      </c>
    </row>
    <row r="7" spans="1:9" s="28" customFormat="1" ht="56.1" customHeight="1" x14ac:dyDescent="0.3">
      <c r="A7" s="11"/>
      <c r="B7" s="20"/>
      <c r="C7" s="20"/>
      <c r="D7" s="20"/>
      <c r="E7" s="20"/>
      <c r="F7" s="20"/>
      <c r="G7" s="20" t="s">
        <v>9</v>
      </c>
      <c r="H7" s="20"/>
    </row>
    <row r="8" spans="1:9" s="27" customFormat="1" ht="24" customHeight="1" x14ac:dyDescent="0.3">
      <c r="A8" s="5"/>
      <c r="B8" s="34">
        <f t="array" ref="B8:H8">GiorniESettimane+DATE(AnnoCalendario,3,1)-WEEKDAY(DATE(AnnoCalendario,3,1),(InizioSettimana="Monday")+1)+15</f>
        <v>45725</v>
      </c>
      <c r="C8" s="34">
        <v>45726</v>
      </c>
      <c r="D8" s="34">
        <v>45727</v>
      </c>
      <c r="E8" s="34">
        <v>45728</v>
      </c>
      <c r="F8" s="34">
        <v>45729</v>
      </c>
      <c r="G8" s="34">
        <v>45730</v>
      </c>
      <c r="H8" s="34">
        <v>45731</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GiorniESettimane+DATE(AnnoCalendario,3,1)-WEEKDAY(DATE(AnnoCalendario,3,1),(InizioSettimana="Monday")+1)+22</f>
        <v>45732</v>
      </c>
      <c r="C10" s="34">
        <v>45733</v>
      </c>
      <c r="D10" s="34">
        <v>45734</v>
      </c>
      <c r="E10" s="34">
        <v>45735</v>
      </c>
      <c r="F10" s="34">
        <v>45736</v>
      </c>
      <c r="G10" s="34">
        <v>45737</v>
      </c>
      <c r="H10" s="34">
        <v>45738</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GiorniESettimane+DATE(AnnoCalendario,3,1)-WEEKDAY(DATE(AnnoCalendario,3,1),(InizioSettimana="Monday")+1)+29</f>
        <v>45739</v>
      </c>
      <c r="C12" s="34">
        <v>45740</v>
      </c>
      <c r="D12" s="34">
        <v>45741</v>
      </c>
      <c r="E12" s="34">
        <v>45742</v>
      </c>
      <c r="F12" s="34">
        <v>45743</v>
      </c>
      <c r="G12" s="34">
        <v>45744</v>
      </c>
      <c r="H12" s="34">
        <v>45745</v>
      </c>
    </row>
    <row r="13" spans="1:9" s="28" customFormat="1" ht="56.1" customHeight="1" x14ac:dyDescent="0.3">
      <c r="A13" s="11"/>
      <c r="B13" s="20"/>
      <c r="C13" s="20"/>
      <c r="D13" s="20"/>
      <c r="E13" s="20"/>
      <c r="F13" s="20"/>
      <c r="G13" s="20"/>
      <c r="H13" s="20" t="s">
        <v>17</v>
      </c>
    </row>
    <row r="14" spans="1:9" s="27" customFormat="1" ht="24" customHeight="1" x14ac:dyDescent="0.3">
      <c r="A14" s="5"/>
      <c r="B14" s="34">
        <f t="array" ref="B14:C14">GiorniESettimane+DATE(AnnoCalendario,3,1)-WEEKDAY(DATE(AnnoCalendario,3,1),(InizioSettimana="Monday")+1)+36</f>
        <v>45746</v>
      </c>
      <c r="C14" s="34">
        <v>45747</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"Aprile "&amp;AnnoCalendario</f>
        <v>Aprile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GiorniESettimane+DATE(AnnoCalendario,4,1)-WEEKDAY(DATE(AnnoCalendario,4,1),(InizioSettimana="Monday")+1)+1</f>
        <v>45746</v>
      </c>
      <c r="C4" s="34">
        <v>45747</v>
      </c>
      <c r="D4" s="34">
        <v>45748</v>
      </c>
      <c r="E4" s="34">
        <v>45749</v>
      </c>
      <c r="F4" s="34">
        <v>45750</v>
      </c>
      <c r="G4" s="34">
        <v>45751</v>
      </c>
      <c r="H4" s="34">
        <v>45752</v>
      </c>
    </row>
    <row r="5" spans="1:9" s="28" customFormat="1" ht="56.1" customHeight="1" x14ac:dyDescent="0.3">
      <c r="A5" s="11"/>
      <c r="B5" s="20"/>
      <c r="C5" s="20"/>
      <c r="D5" s="20"/>
      <c r="E5" s="20"/>
      <c r="F5" s="20"/>
      <c r="G5" s="20" t="s">
        <v>11</v>
      </c>
      <c r="H5" s="20" t="s">
        <v>10</v>
      </c>
    </row>
    <row r="6" spans="1:9" s="27" customFormat="1" ht="24" customHeight="1" x14ac:dyDescent="0.3">
      <c r="A6" s="5"/>
      <c r="B6" s="34">
        <f t="array" ref="B6:H6">GiorniESettimane+DATE(AnnoCalendario,4,1)-WEEKDAY(DATE(AnnoCalendario,4,1),(InizioSettimana="Monday")+1)+8</f>
        <v>45753</v>
      </c>
      <c r="C6" s="34">
        <v>45754</v>
      </c>
      <c r="D6" s="34">
        <v>45755</v>
      </c>
      <c r="E6" s="34">
        <v>45756</v>
      </c>
      <c r="F6" s="34">
        <v>45757</v>
      </c>
      <c r="G6" s="34">
        <v>45758</v>
      </c>
      <c r="H6" s="34">
        <v>45759</v>
      </c>
    </row>
    <row r="7" spans="1:9" s="28" customFormat="1" ht="56.1" customHeight="1" x14ac:dyDescent="0.3">
      <c r="A7" s="11"/>
      <c r="B7" s="20" t="s">
        <v>12</v>
      </c>
      <c r="C7" s="20"/>
      <c r="D7" s="20"/>
      <c r="E7" s="20" t="s">
        <v>13</v>
      </c>
      <c r="F7" s="20" t="s">
        <v>14</v>
      </c>
      <c r="G7" s="20" t="s">
        <v>15</v>
      </c>
      <c r="H7" s="20" t="s">
        <v>16</v>
      </c>
    </row>
    <row r="8" spans="1:9" s="27" customFormat="1" ht="24" customHeight="1" x14ac:dyDescent="0.3">
      <c r="A8" s="5"/>
      <c r="B8" s="34">
        <f t="array" ref="B8:H8">GiorniESettimane+DATE(AnnoCalendario,4,1)-WEEKDAY(DATE(AnnoCalendario,4,1),(InizioSettimana="Monday")+1)+15</f>
        <v>45760</v>
      </c>
      <c r="C8" s="34">
        <v>45761</v>
      </c>
      <c r="D8" s="34">
        <v>45762</v>
      </c>
      <c r="E8" s="34">
        <v>45763</v>
      </c>
      <c r="F8" s="34">
        <v>45764</v>
      </c>
      <c r="G8" s="34">
        <v>45765</v>
      </c>
      <c r="H8" s="34">
        <v>45766</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GiorniESettimane+DATE(AnnoCalendario,4,1)-WEEKDAY(DATE(AnnoCalendario,4,1),(InizioSettimana="Monday")+1)+22</f>
        <v>45767</v>
      </c>
      <c r="C10" s="34">
        <v>45768</v>
      </c>
      <c r="D10" s="34">
        <v>45769</v>
      </c>
      <c r="E10" s="34">
        <v>45770</v>
      </c>
      <c r="F10" s="34">
        <v>45771</v>
      </c>
      <c r="G10" s="34">
        <v>45772</v>
      </c>
      <c r="H10" s="34">
        <v>45773</v>
      </c>
    </row>
    <row r="11" spans="1:9" s="28" customFormat="1" ht="56.1" customHeight="1" x14ac:dyDescent="0.3">
      <c r="A11" s="11"/>
      <c r="B11" s="20"/>
      <c r="C11" s="20"/>
      <c r="D11" s="20"/>
      <c r="E11" s="20" t="s">
        <v>19</v>
      </c>
      <c r="F11" s="20" t="s">
        <v>20</v>
      </c>
      <c r="G11" s="20" t="s">
        <v>21</v>
      </c>
      <c r="H11" s="20"/>
    </row>
    <row r="12" spans="1:9" s="27" customFormat="1" ht="24" customHeight="1" x14ac:dyDescent="0.3">
      <c r="A12" s="5"/>
      <c r="B12" s="34">
        <f t="array" ref="B12:H12">GiorniESettimane+DATE(AnnoCalendario,4,1)-WEEKDAY(DATE(AnnoCalendario,4,1),(InizioSettimana="Monday")+1)+29</f>
        <v>45774</v>
      </c>
      <c r="C12" s="34">
        <v>45775</v>
      </c>
      <c r="D12" s="34">
        <v>45776</v>
      </c>
      <c r="E12" s="34">
        <v>45777</v>
      </c>
      <c r="F12" s="34">
        <v>45778</v>
      </c>
      <c r="G12" s="34">
        <v>45779</v>
      </c>
      <c r="H12" s="34">
        <v>45780</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GiorniESettimane+DATE(AnnoCalendario,4,1)-WEEKDAY(DATE(AnnoCalendario,4,1),(InizioSettimana="Monday")+1)+36</f>
        <v>45781</v>
      </c>
      <c r="C14" s="34">
        <v>45782</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"Maggio "&amp;AnnoCalendario</f>
        <v>Maggio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GiorniESettimane+DATE(AnnoCalendario,5,1)-WEEKDAY(DATE(AnnoCalendario,5,1),(InizioSettimana="Monday")+1)+1</f>
        <v>45774</v>
      </c>
      <c r="C4" s="34">
        <v>45775</v>
      </c>
      <c r="D4" s="34">
        <v>45776</v>
      </c>
      <c r="E4" s="34">
        <v>45777</v>
      </c>
      <c r="F4" s="34">
        <v>45778</v>
      </c>
      <c r="G4" s="34">
        <v>45779</v>
      </c>
      <c r="H4" s="34">
        <v>45780</v>
      </c>
    </row>
    <row r="5" spans="1:9" s="28" customFormat="1" ht="56.1" customHeight="1" x14ac:dyDescent="0.3">
      <c r="A5" s="11"/>
      <c r="B5" s="20"/>
      <c r="C5" s="20"/>
      <c r="D5" s="20"/>
      <c r="E5" s="20"/>
      <c r="F5" s="20"/>
      <c r="G5" s="20" t="s">
        <v>18</v>
      </c>
      <c r="H5" s="20" t="s">
        <v>22</v>
      </c>
    </row>
    <row r="6" spans="1:9" s="27" customFormat="1" ht="24" customHeight="1" x14ac:dyDescent="0.3">
      <c r="A6" s="5"/>
      <c r="B6" s="34">
        <f t="array" ref="B6:H6">GiorniESettimane+DATE(AnnoCalendario,5,1)-WEEKDAY(DATE(AnnoCalendario,5,1),(InizioSettimana="Monday")+1)+8</f>
        <v>45781</v>
      </c>
      <c r="C6" s="34">
        <v>45782</v>
      </c>
      <c r="D6" s="34">
        <v>45783</v>
      </c>
      <c r="E6" s="34">
        <v>45784</v>
      </c>
      <c r="F6" s="34">
        <v>45785</v>
      </c>
      <c r="G6" s="34">
        <v>45786</v>
      </c>
      <c r="H6" s="34">
        <v>45787</v>
      </c>
    </row>
    <row r="7" spans="1:9" s="28" customFormat="1" ht="56.1" customHeight="1" x14ac:dyDescent="0.3">
      <c r="A7" s="11"/>
      <c r="B7" s="20"/>
      <c r="C7" s="20"/>
      <c r="D7" s="20"/>
      <c r="E7" s="20"/>
      <c r="F7" s="20"/>
      <c r="G7" s="20"/>
      <c r="H7" s="20" t="s">
        <v>22</v>
      </c>
    </row>
    <row r="8" spans="1:9" s="27" customFormat="1" ht="24" customHeight="1" x14ac:dyDescent="0.3">
      <c r="A8" s="5"/>
      <c r="B8" s="34">
        <f t="array" ref="B8:H8">GiorniESettimane+DATE(AnnoCalendario,5,1)-WEEKDAY(DATE(AnnoCalendario,5,1),(InizioSettimana="Monday")+1)+15</f>
        <v>45788</v>
      </c>
      <c r="C8" s="34">
        <v>45789</v>
      </c>
      <c r="D8" s="34">
        <v>45790</v>
      </c>
      <c r="E8" s="34">
        <v>45791</v>
      </c>
      <c r="F8" s="34">
        <v>45792</v>
      </c>
      <c r="G8" s="34">
        <v>45793</v>
      </c>
      <c r="H8" s="34">
        <v>45794</v>
      </c>
    </row>
    <row r="9" spans="1:9" s="28" customFormat="1" ht="56.1" customHeight="1" x14ac:dyDescent="0.3">
      <c r="A9" s="11"/>
      <c r="B9" s="20"/>
      <c r="C9" s="20"/>
      <c r="D9" s="20"/>
      <c r="E9" s="20"/>
      <c r="F9" s="20"/>
      <c r="G9" s="20"/>
      <c r="H9" s="20" t="s">
        <v>23</v>
      </c>
    </row>
    <row r="10" spans="1:9" s="27" customFormat="1" ht="24" customHeight="1" x14ac:dyDescent="0.3">
      <c r="A10" s="5"/>
      <c r="B10" s="34">
        <f t="array" ref="B10:H10">GiorniESettimane+DATE(AnnoCalendario,5,1)-WEEKDAY(DATE(AnnoCalendario,5,1),(InizioSettimana="Monday")+1)+22</f>
        <v>45795</v>
      </c>
      <c r="C10" s="34">
        <v>45796</v>
      </c>
      <c r="D10" s="34">
        <v>45797</v>
      </c>
      <c r="E10" s="34">
        <v>45798</v>
      </c>
      <c r="F10" s="34">
        <v>45799</v>
      </c>
      <c r="G10" s="34">
        <v>45800</v>
      </c>
      <c r="H10" s="34">
        <v>45801</v>
      </c>
    </row>
    <row r="11" spans="1:9" s="28" customFormat="1" ht="56.1" customHeight="1" x14ac:dyDescent="0.3">
      <c r="A11" s="11"/>
      <c r="B11" s="20"/>
      <c r="C11" s="20"/>
      <c r="D11" s="20"/>
      <c r="E11" s="20"/>
      <c r="F11" s="20"/>
      <c r="G11" s="20" t="s">
        <v>24</v>
      </c>
      <c r="H11" s="20" t="s">
        <v>24</v>
      </c>
    </row>
    <row r="12" spans="1:9" s="27" customFormat="1" ht="24" customHeight="1" x14ac:dyDescent="0.3">
      <c r="A12" s="5"/>
      <c r="B12" s="34">
        <f t="array" ref="B12:H12">GiorniESettimane+DATE(AnnoCalendario,5,1)-WEEKDAY(DATE(AnnoCalendario,5,1),(InizioSettimana="Monday")+1)+29</f>
        <v>45802</v>
      </c>
      <c r="C12" s="34">
        <v>45803</v>
      </c>
      <c r="D12" s="34">
        <v>45804</v>
      </c>
      <c r="E12" s="34">
        <v>45805</v>
      </c>
      <c r="F12" s="34">
        <v>45806</v>
      </c>
      <c r="G12" s="34">
        <v>45807</v>
      </c>
      <c r="H12" s="34">
        <v>45808</v>
      </c>
    </row>
    <row r="13" spans="1:9" s="28" customFormat="1" ht="56.1" customHeight="1" x14ac:dyDescent="0.3">
      <c r="A13" s="11"/>
      <c r="B13" s="20" t="s">
        <v>24</v>
      </c>
      <c r="C13" s="20" t="s">
        <v>24</v>
      </c>
      <c r="D13" s="20" t="s">
        <v>24</v>
      </c>
      <c r="E13" s="20" t="s">
        <v>24</v>
      </c>
      <c r="F13" s="20" t="s">
        <v>24</v>
      </c>
      <c r="G13" s="20" t="s">
        <v>24</v>
      </c>
      <c r="H13" s="20" t="s">
        <v>24</v>
      </c>
    </row>
    <row r="14" spans="1:9" s="27" customFormat="1" ht="24" customHeight="1" x14ac:dyDescent="0.3">
      <c r="A14" s="5"/>
      <c r="B14" s="34">
        <f t="array" ref="B14:C14">GiorniESettimane+DATE(AnnoCalendario,5,1)-WEEKDAY(DATE(AnnoCalendario,5,1),(InizioSettimana="Monday")+1)+36</f>
        <v>45809</v>
      </c>
      <c r="C14" s="34">
        <v>45810</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abSelected="1" zoomScaleNormal="100" workbookViewId="0">
      <selection activeCell="B7" sqref="B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"Giugno "&amp;AnnoCalendario</f>
        <v>Giugno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GiorniESettimane+DATE(AnnoCalendario,6,1)-WEEKDAY(DATE(AnnoCalendario,6,1),(InizioSettimana="Monday")+1)+1</f>
        <v>45809</v>
      </c>
      <c r="C4" s="33">
        <v>45810</v>
      </c>
      <c r="D4" s="33">
        <v>45811</v>
      </c>
      <c r="E4" s="33">
        <v>45812</v>
      </c>
      <c r="F4" s="33">
        <v>45813</v>
      </c>
      <c r="G4" s="33">
        <v>45814</v>
      </c>
      <c r="H4" s="33">
        <v>45815</v>
      </c>
    </row>
    <row r="5" spans="1:9" s="28" customFormat="1" ht="56.1" customHeight="1" x14ac:dyDescent="0.3">
      <c r="A5" s="11"/>
      <c r="B5" s="24" t="s">
        <v>25</v>
      </c>
      <c r="C5" s="24" t="s">
        <v>26</v>
      </c>
      <c r="D5" s="24" t="s">
        <v>24</v>
      </c>
      <c r="E5" s="24" t="s">
        <v>24</v>
      </c>
      <c r="F5" s="24" t="s">
        <v>24</v>
      </c>
      <c r="G5" s="24" t="s">
        <v>24</v>
      </c>
      <c r="H5" s="24" t="s">
        <v>24</v>
      </c>
    </row>
    <row r="6" spans="1:9" s="27" customFormat="1" ht="24" customHeight="1" x14ac:dyDescent="0.3">
      <c r="A6" s="5"/>
      <c r="B6" s="33">
        <f t="array" ref="B6:H6">GiorniESettimane+DATE(AnnoCalendario,6,1)-WEEKDAY(DATE(AnnoCalendario,6,1),(InizioSettimana="Monday")+1)+8</f>
        <v>45816</v>
      </c>
      <c r="C6" s="33">
        <v>45817</v>
      </c>
      <c r="D6" s="33">
        <v>45818</v>
      </c>
      <c r="E6" s="33">
        <v>45819</v>
      </c>
      <c r="F6" s="33">
        <v>45820</v>
      </c>
      <c r="G6" s="33">
        <v>45821</v>
      </c>
      <c r="H6" s="33">
        <v>45822</v>
      </c>
    </row>
    <row r="7" spans="1:9" s="28" customFormat="1" ht="56.1" customHeight="1" x14ac:dyDescent="0.3">
      <c r="A7" s="11"/>
      <c r="B7" s="24" t="s">
        <v>24</v>
      </c>
      <c r="C7" s="24"/>
      <c r="D7" s="24"/>
      <c r="E7" s="24"/>
      <c r="F7" s="24"/>
      <c r="G7" s="24"/>
      <c r="H7" s="24"/>
    </row>
    <row r="8" spans="1:9" s="27" customFormat="1" ht="24" customHeight="1" x14ac:dyDescent="0.3">
      <c r="A8" s="5"/>
      <c r="B8" s="33">
        <f t="array" ref="B8:H8">GiorniESettimane+DATE(AnnoCalendario,6,1)-WEEKDAY(DATE(AnnoCalendario,6,1),(InizioSettimana="Monday")+1)+15</f>
        <v>45823</v>
      </c>
      <c r="C8" s="33">
        <v>45824</v>
      </c>
      <c r="D8" s="33">
        <v>45825</v>
      </c>
      <c r="E8" s="33">
        <v>45826</v>
      </c>
      <c r="F8" s="33">
        <v>45827</v>
      </c>
      <c r="G8" s="33">
        <v>45828</v>
      </c>
      <c r="H8" s="33">
        <v>45829</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GiorniESettimane+DATE(AnnoCalendario,6,1)-WEEKDAY(DATE(AnnoCalendario,6,1),(InizioSettimana="Monday")+1)+22</f>
        <v>45830</v>
      </c>
      <c r="C10" s="33">
        <v>45831</v>
      </c>
      <c r="D10" s="33">
        <v>45832</v>
      </c>
      <c r="E10" s="33">
        <v>45833</v>
      </c>
      <c r="F10" s="33">
        <v>45834</v>
      </c>
      <c r="G10" s="33">
        <v>45835</v>
      </c>
      <c r="H10" s="33">
        <v>45836</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GiorniESettimane+DATE(AnnoCalendario,6,1)-WEEKDAY(DATE(AnnoCalendario,6,1),(InizioSettimana="Monday")+1)+29</f>
        <v>45837</v>
      </c>
      <c r="C12" s="33">
        <v>45838</v>
      </c>
      <c r="D12" s="33">
        <v>45839</v>
      </c>
      <c r="E12" s="33">
        <v>45840</v>
      </c>
      <c r="F12" s="33">
        <v>45841</v>
      </c>
      <c r="G12" s="33">
        <v>45842</v>
      </c>
      <c r="H12" s="33">
        <v>45843</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GiorniESettimane+DATE(AnnoCalendario,6,1)-WEEKDAY(DATE(AnnoCalendario,6,1),(InizioSettimana="Monday")+1)+36</f>
        <v>45844</v>
      </c>
      <c r="C14" s="33">
        <v>45845</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M5" sqref="M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"Luglio "&amp;AnnoCalendario</f>
        <v>Luglio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GiorniESettimane+DATE(AnnoCalendario,7,1)-WEEKDAY(DATE(AnnoCalendario,7,1),(InizioSettimana="Monday")+1)+1</f>
        <v>45837</v>
      </c>
      <c r="C4" s="33">
        <v>45838</v>
      </c>
      <c r="D4" s="33">
        <v>45839</v>
      </c>
      <c r="E4" s="33">
        <v>45840</v>
      </c>
      <c r="F4" s="33">
        <v>45841</v>
      </c>
      <c r="G4" s="33">
        <v>45842</v>
      </c>
      <c r="H4" s="33">
        <v>45843</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GiorniESettimane+DATE(AnnoCalendario,7,1)-WEEKDAY(DATE(AnnoCalendario,7,1),(InizioSettimana="Monday")+1)+8</f>
        <v>45844</v>
      </c>
      <c r="C6" s="33">
        <v>45845</v>
      </c>
      <c r="D6" s="33">
        <v>45846</v>
      </c>
      <c r="E6" s="33">
        <v>45847</v>
      </c>
      <c r="F6" s="33">
        <v>45848</v>
      </c>
      <c r="G6" s="33">
        <v>45849</v>
      </c>
      <c r="H6" s="33">
        <v>45850</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GiorniESettimane+DATE(AnnoCalendario,7,1)-WEEKDAY(DATE(AnnoCalendario,7,1),(InizioSettimana="Monday")+1)+15</f>
        <v>45851</v>
      </c>
      <c r="C8" s="33">
        <v>45852</v>
      </c>
      <c r="D8" s="33">
        <v>45853</v>
      </c>
      <c r="E8" s="33">
        <v>45854</v>
      </c>
      <c r="F8" s="33">
        <v>45855</v>
      </c>
      <c r="G8" s="33">
        <v>45856</v>
      </c>
      <c r="H8" s="33">
        <v>45857</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GiorniESettimane+DATE(AnnoCalendario,7,1)-WEEKDAY(DATE(AnnoCalendario,7,1),(InizioSettimana="Monday")+1)+22</f>
        <v>45858</v>
      </c>
      <c r="C10" s="33">
        <v>45859</v>
      </c>
      <c r="D10" s="33">
        <v>45860</v>
      </c>
      <c r="E10" s="33">
        <v>45861</v>
      </c>
      <c r="F10" s="33">
        <v>45862</v>
      </c>
      <c r="G10" s="33">
        <v>45863</v>
      </c>
      <c r="H10" s="33">
        <v>45864</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GiorniESettimane+DATE(AnnoCalendario,7,1)-WEEKDAY(DATE(AnnoCalendario,7,1),(InizioSettimana="Monday")+1)+29</f>
        <v>45865</v>
      </c>
      <c r="C12" s="33">
        <v>45866</v>
      </c>
      <c r="D12" s="33">
        <v>45867</v>
      </c>
      <c r="E12" s="33">
        <v>45868</v>
      </c>
      <c r="F12" s="33">
        <v>45869</v>
      </c>
      <c r="G12" s="33">
        <v>45870</v>
      </c>
      <c r="H12" s="33">
        <v>45871</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GiorniESettimane+DATE(AnnoCalendario,7,1)-WEEKDAY(DATE(AnnoCalendario,7,1),(InizioSettimana="Monday")+1)+36</f>
        <v>45872</v>
      </c>
      <c r="C14" s="33">
        <v>45873</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"Agosto "&amp;AnnoCalendario</f>
        <v>Agosto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GiorniESettimane+DATE(AnnoCalendario,8,1)-WEEKDAY(DATE(AnnoCalendario,8,1),(InizioSettimana="Monday")+1)+1</f>
        <v>45865</v>
      </c>
      <c r="C4" s="33">
        <v>45866</v>
      </c>
      <c r="D4" s="33">
        <v>45867</v>
      </c>
      <c r="E4" s="33">
        <v>45868</v>
      </c>
      <c r="F4" s="33">
        <v>45869</v>
      </c>
      <c r="G4" s="33">
        <v>45870</v>
      </c>
      <c r="H4" s="33">
        <v>45871</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GiorniESettimane+DATE(AnnoCalendario,8,1)-WEEKDAY(DATE(AnnoCalendario,8,1),(InizioSettimana="Monday")+1)+8</f>
        <v>45872</v>
      </c>
      <c r="C6" s="33">
        <v>45873</v>
      </c>
      <c r="D6" s="33">
        <v>45874</v>
      </c>
      <c r="E6" s="33">
        <v>45875</v>
      </c>
      <c r="F6" s="33">
        <v>45876</v>
      </c>
      <c r="G6" s="33">
        <v>45877</v>
      </c>
      <c r="H6" s="33">
        <v>45878</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GiorniESettimane+DATE(AnnoCalendario,8,1)-WEEKDAY(DATE(AnnoCalendario,8,1),(InizioSettimana="Monday")+1)+15</f>
        <v>45879</v>
      </c>
      <c r="C8" s="33">
        <v>45880</v>
      </c>
      <c r="D8" s="33">
        <v>45881</v>
      </c>
      <c r="E8" s="33">
        <v>45882</v>
      </c>
      <c r="F8" s="33">
        <v>45883</v>
      </c>
      <c r="G8" s="33">
        <v>45884</v>
      </c>
      <c r="H8" s="33">
        <v>45885</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GiorniESettimane+DATE(AnnoCalendario,8,1)-WEEKDAY(DATE(AnnoCalendario,8,1),(InizioSettimana="Monday")+1)+22</f>
        <v>45886</v>
      </c>
      <c r="C10" s="33">
        <v>45887</v>
      </c>
      <c r="D10" s="33">
        <v>45888</v>
      </c>
      <c r="E10" s="33">
        <v>45889</v>
      </c>
      <c r="F10" s="33">
        <v>45890</v>
      </c>
      <c r="G10" s="33">
        <v>45891</v>
      </c>
      <c r="H10" s="33">
        <v>45892</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GiorniESettimane+DATE(AnnoCalendario,8,1)-WEEKDAY(DATE(AnnoCalendario,8,1),(InizioSettimana="Monday")+1)+29</f>
        <v>45893</v>
      </c>
      <c r="C12" s="33">
        <v>45894</v>
      </c>
      <c r="D12" s="33">
        <v>45895</v>
      </c>
      <c r="E12" s="33">
        <v>45896</v>
      </c>
      <c r="F12" s="33">
        <v>45897</v>
      </c>
      <c r="G12" s="33">
        <v>45898</v>
      </c>
      <c r="H12" s="33">
        <v>45899</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GiorniESettimane+DATE(AnnoCalendario,8,1)-WEEKDAY(DATE(AnnoCalendario,8,1),(InizioSettimana="Monday")+1)+36</f>
        <v>45900</v>
      </c>
      <c r="C14" s="33">
        <v>45901</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"Settembre "&amp;AnnoCalendario</f>
        <v>Settembre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GiorniESettimane+DATE(AnnoCalendario,9,1)-WEEKDAY(DATE(AnnoCalendario,9,1),(InizioSettimana="Monday")+1)+1</f>
        <v>45900</v>
      </c>
      <c r="C4" s="32">
        <v>45901</v>
      </c>
      <c r="D4" s="32">
        <v>45902</v>
      </c>
      <c r="E4" s="32">
        <v>45903</v>
      </c>
      <c r="F4" s="32">
        <v>45904</v>
      </c>
      <c r="G4" s="32">
        <v>45905</v>
      </c>
      <c r="H4" s="32">
        <v>45906</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GiorniESettimane+DATE(AnnoCalendario,9,1)-WEEKDAY(DATE(AnnoCalendario,9,1),(InizioSettimana="Monday")+1)+8</f>
        <v>45907</v>
      </c>
      <c r="C6" s="32">
        <v>45908</v>
      </c>
      <c r="D6" s="32">
        <v>45909</v>
      </c>
      <c r="E6" s="32">
        <v>45910</v>
      </c>
      <c r="F6" s="32">
        <v>45911</v>
      </c>
      <c r="G6" s="32">
        <v>45912</v>
      </c>
      <c r="H6" s="32">
        <v>45913</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GiorniESettimane+DATE(AnnoCalendario,9,1)-WEEKDAY(DATE(AnnoCalendario,9,1),(InizioSettimana="Monday")+1)+15</f>
        <v>45914</v>
      </c>
      <c r="C8" s="32">
        <v>45915</v>
      </c>
      <c r="D8" s="32">
        <v>45916</v>
      </c>
      <c r="E8" s="32">
        <v>45917</v>
      </c>
      <c r="F8" s="32">
        <v>45918</v>
      </c>
      <c r="G8" s="32">
        <v>45919</v>
      </c>
      <c r="H8" s="32">
        <v>45920</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GiorniESettimane+DATE(AnnoCalendario,9,1)-WEEKDAY(DATE(AnnoCalendario,9,1),(InizioSettimana="Monday")+1)+22</f>
        <v>45921</v>
      </c>
      <c r="C10" s="32">
        <v>45922</v>
      </c>
      <c r="D10" s="32">
        <v>45923</v>
      </c>
      <c r="E10" s="32">
        <v>45924</v>
      </c>
      <c r="F10" s="32">
        <v>45925</v>
      </c>
      <c r="G10" s="32">
        <v>45926</v>
      </c>
      <c r="H10" s="32">
        <v>45927</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GiorniESettimane+DATE(AnnoCalendario,9,1)-WEEKDAY(DATE(AnnoCalendario,9,1),(InizioSettimana="Monday")+1)+29</f>
        <v>45928</v>
      </c>
      <c r="C12" s="32">
        <v>45929</v>
      </c>
      <c r="D12" s="32">
        <v>45930</v>
      </c>
      <c r="E12" s="32">
        <v>45931</v>
      </c>
      <c r="F12" s="32">
        <v>45932</v>
      </c>
      <c r="G12" s="32">
        <v>45933</v>
      </c>
      <c r="H12" s="32">
        <v>45934</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GiorniESettimane+DATE(AnnoCalendario,9,1)-WEEKDAY(DATE(AnnoCalendario,9,1),(InizioSettimana="Monday")+1)+36</f>
        <v>45935</v>
      </c>
      <c r="C14" s="32">
        <v>45936</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"Ottobre "&amp;AnnoCalendario</f>
        <v>Ottobre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GiorniESettimane+DATE(AnnoCalendario,10,1)-WEEKDAY(DATE(AnnoCalendario,10,1),(InizioSettimana="Monday")+1)+1</f>
        <v>45928</v>
      </c>
      <c r="C4" s="32">
        <v>45929</v>
      </c>
      <c r="D4" s="32">
        <v>45930</v>
      </c>
      <c r="E4" s="32">
        <v>45931</v>
      </c>
      <c r="F4" s="32">
        <v>45932</v>
      </c>
      <c r="G4" s="32">
        <v>45933</v>
      </c>
      <c r="H4" s="32">
        <v>45934</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GiorniESettimane+DATE(AnnoCalendario,10,1)-WEEKDAY(DATE(AnnoCalendario,10,1),(InizioSettimana="Monday")+1)+8</f>
        <v>45935</v>
      </c>
      <c r="C6" s="32">
        <v>45936</v>
      </c>
      <c r="D6" s="32">
        <v>45937</v>
      </c>
      <c r="E6" s="32">
        <v>45938</v>
      </c>
      <c r="F6" s="32">
        <v>45939</v>
      </c>
      <c r="G6" s="32">
        <v>45940</v>
      </c>
      <c r="H6" s="32">
        <v>45941</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GiorniESettimane+DATE(AnnoCalendario,10,1)-WEEKDAY(DATE(AnnoCalendario,10,1),(InizioSettimana="Monday")+1)+15</f>
        <v>45942</v>
      </c>
      <c r="C8" s="32">
        <v>45943</v>
      </c>
      <c r="D8" s="32">
        <v>45944</v>
      </c>
      <c r="E8" s="32">
        <v>45945</v>
      </c>
      <c r="F8" s="32">
        <v>45946</v>
      </c>
      <c r="G8" s="32">
        <v>45947</v>
      </c>
      <c r="H8" s="32">
        <v>45948</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GiorniESettimane+DATE(AnnoCalendario,10,1)-WEEKDAY(DATE(AnnoCalendario,10,1),(InizioSettimana="Monday")+1)+22</f>
        <v>45949</v>
      </c>
      <c r="C10" s="32">
        <v>45950</v>
      </c>
      <c r="D10" s="32">
        <v>45951</v>
      </c>
      <c r="E10" s="32">
        <v>45952</v>
      </c>
      <c r="F10" s="32">
        <v>45953</v>
      </c>
      <c r="G10" s="32">
        <v>45954</v>
      </c>
      <c r="H10" s="32">
        <v>45955</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GiorniESettimane+DATE(AnnoCalendario,10,1)-WEEKDAY(DATE(AnnoCalendario,10,1),(InizioSettimana="Monday")+1)+29</f>
        <v>45956</v>
      </c>
      <c r="C12" s="32">
        <v>45957</v>
      </c>
      <c r="D12" s="32">
        <v>45958</v>
      </c>
      <c r="E12" s="32">
        <v>45959</v>
      </c>
      <c r="F12" s="32">
        <v>45960</v>
      </c>
      <c r="G12" s="32">
        <v>45961</v>
      </c>
      <c r="H12" s="32">
        <v>45962</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GiorniESettimane+DATE(AnnoCalendario,10,1)-WEEKDAY(DATE(AnnoCalendario,10,1),(InizioSettimana="Monday")+1)+36</f>
        <v>45963</v>
      </c>
      <c r="C14" s="32">
        <v>45964</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"Novembre "&amp;AnnoCalendario</f>
        <v>Novembre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GiorniESettimane+DATE(AnnoCalendario,11,1)-WEEKDAY(DATE(AnnoCalendario,11,1),(InizioSettimana="Monday")+1)+1</f>
        <v>45956</v>
      </c>
      <c r="C4" s="32">
        <v>45957</v>
      </c>
      <c r="D4" s="32">
        <v>45958</v>
      </c>
      <c r="E4" s="32">
        <v>45959</v>
      </c>
      <c r="F4" s="32">
        <v>45960</v>
      </c>
      <c r="G4" s="32">
        <v>45961</v>
      </c>
      <c r="H4" s="32">
        <v>45962</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GiorniESettimane+DATE(AnnoCalendario,11,1)-WEEKDAY(DATE(AnnoCalendario,11,1),(InizioSettimana="Monday")+1)+8</f>
        <v>45963</v>
      </c>
      <c r="C6" s="32">
        <v>45964</v>
      </c>
      <c r="D6" s="32">
        <v>45965</v>
      </c>
      <c r="E6" s="32">
        <v>45966</v>
      </c>
      <c r="F6" s="32">
        <v>45967</v>
      </c>
      <c r="G6" s="32">
        <v>45968</v>
      </c>
      <c r="H6" s="32">
        <v>45969</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GiorniESettimane+DATE(AnnoCalendario,11,1)-WEEKDAY(DATE(AnnoCalendario,11,1),(InizioSettimana="Monday")+1)+15</f>
        <v>45970</v>
      </c>
      <c r="C8" s="32">
        <v>45971</v>
      </c>
      <c r="D8" s="32">
        <v>45972</v>
      </c>
      <c r="E8" s="32">
        <v>45973</v>
      </c>
      <c r="F8" s="32">
        <v>45974</v>
      </c>
      <c r="G8" s="32">
        <v>45975</v>
      </c>
      <c r="H8" s="32">
        <v>45976</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GiorniESettimane+DATE(AnnoCalendario,11,1)-WEEKDAY(DATE(AnnoCalendario,11,1),(InizioSettimana="Monday")+1)+22</f>
        <v>45977</v>
      </c>
      <c r="C10" s="32">
        <v>45978</v>
      </c>
      <c r="D10" s="32">
        <v>45979</v>
      </c>
      <c r="E10" s="32">
        <v>45980</v>
      </c>
      <c r="F10" s="32">
        <v>45981</v>
      </c>
      <c r="G10" s="32">
        <v>45982</v>
      </c>
      <c r="H10" s="32">
        <v>45983</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GiorniESettimane+DATE(AnnoCalendario,11,1)-WEEKDAY(DATE(AnnoCalendario,11,1),(InizioSettimana="Monday")+1)+29</f>
        <v>45984</v>
      </c>
      <c r="C12" s="32">
        <v>45985</v>
      </c>
      <c r="D12" s="32">
        <v>45986</v>
      </c>
      <c r="E12" s="32">
        <v>45987</v>
      </c>
      <c r="F12" s="32">
        <v>45988</v>
      </c>
      <c r="G12" s="32">
        <v>45989</v>
      </c>
      <c r="H12" s="32">
        <v>45990</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GiorniESettimane+DATE(AnnoCalendario,11,1)-WEEKDAY(DATE(AnnoCalendario,11,1),(InizioSettimana="Monday")+1)+36</f>
        <v>45991</v>
      </c>
      <c r="C14" s="32">
        <v>45992</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11" ht="9" customHeight="1" x14ac:dyDescent="0.3">
      <c r="A1" s="1"/>
      <c r="B1" s="1"/>
      <c r="C1" s="1"/>
      <c r="D1" s="1"/>
      <c r="E1" s="1"/>
      <c r="F1" s="1"/>
      <c r="G1" s="1"/>
      <c r="H1" s="1"/>
      <c r="I1" s="26" t="s">
        <v>1</v>
      </c>
    </row>
    <row r="2" spans="1:11" ht="96" customHeight="1" x14ac:dyDescent="0.3">
      <c r="A2" s="1"/>
      <c r="B2" s="36" t="str">
        <f>"Dicembre "&amp;AnnoCalendario</f>
        <v>Dicembre 2025</v>
      </c>
      <c r="C2" s="36"/>
      <c r="D2" s="36"/>
      <c r="E2" s="3"/>
      <c r="F2" s="3"/>
      <c r="G2" s="3"/>
      <c r="H2" s="4"/>
    </row>
    <row r="3" spans="1:11"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11" s="27" customFormat="1" ht="24" customHeight="1" x14ac:dyDescent="0.3">
      <c r="A4" s="5"/>
      <c r="B4" s="30">
        <f t="array" ref="B4:H4">GiorniESettimane+DATE(AnnoCalendario,12,1)-WEEKDAY(DATE(AnnoCalendario,12,1),(InizioSettimana="Monday")+1)+1</f>
        <v>45991</v>
      </c>
      <c r="C4" s="30">
        <v>45992</v>
      </c>
      <c r="D4" s="30">
        <v>45993</v>
      </c>
      <c r="E4" s="30">
        <v>45994</v>
      </c>
      <c r="F4" s="30">
        <v>45995</v>
      </c>
      <c r="G4" s="30">
        <v>45996</v>
      </c>
      <c r="H4" s="31">
        <v>45997</v>
      </c>
    </row>
    <row r="5" spans="1:11" s="28" customFormat="1" ht="56.1" customHeight="1" x14ac:dyDescent="0.3">
      <c r="A5" s="11"/>
      <c r="B5" s="10"/>
      <c r="C5" s="10"/>
      <c r="D5" s="10"/>
      <c r="E5" s="10"/>
      <c r="F5" s="10"/>
      <c r="G5" s="10"/>
      <c r="H5" s="10"/>
      <c r="K5" s="35"/>
    </row>
    <row r="6" spans="1:11" s="27" customFormat="1" ht="24" customHeight="1" x14ac:dyDescent="0.3">
      <c r="A6" s="5"/>
      <c r="B6" s="30">
        <f t="array" ref="B6:H6">GiorniESettimane+DATE(AnnoCalendario,12,1)-WEEKDAY(DATE(AnnoCalendario,12,1),(InizioSettimana="Monday")+1)+8</f>
        <v>45998</v>
      </c>
      <c r="C6" s="30">
        <v>45999</v>
      </c>
      <c r="D6" s="30">
        <v>46000</v>
      </c>
      <c r="E6" s="30">
        <v>46001</v>
      </c>
      <c r="F6" s="30">
        <v>46002</v>
      </c>
      <c r="G6" s="30">
        <v>46003</v>
      </c>
      <c r="H6" s="30">
        <v>46004</v>
      </c>
    </row>
    <row r="7" spans="1:11" s="28" customFormat="1" ht="56.1" customHeight="1" x14ac:dyDescent="0.3">
      <c r="A7" s="11"/>
      <c r="B7" s="10"/>
      <c r="C7" s="10"/>
      <c r="D7" s="10"/>
      <c r="E7" s="10"/>
      <c r="F7" s="10"/>
      <c r="G7" s="10"/>
      <c r="H7" s="10"/>
    </row>
    <row r="8" spans="1:11" s="27" customFormat="1" ht="24" customHeight="1" x14ac:dyDescent="0.3">
      <c r="A8" s="5"/>
      <c r="B8" s="30">
        <f t="array" ref="B8:H8">GiorniESettimane+DATE(AnnoCalendario,12,1)-WEEKDAY(DATE(AnnoCalendario,12,1),(InizioSettimana="Monday")+1)+15</f>
        <v>46005</v>
      </c>
      <c r="C8" s="30">
        <v>46006</v>
      </c>
      <c r="D8" s="30">
        <v>46007</v>
      </c>
      <c r="E8" s="30">
        <v>46008</v>
      </c>
      <c r="F8" s="30">
        <v>46009</v>
      </c>
      <c r="G8" s="30">
        <v>46010</v>
      </c>
      <c r="H8" s="30">
        <v>46011</v>
      </c>
    </row>
    <row r="9" spans="1:11" s="28" customFormat="1" ht="56.1" customHeight="1" x14ac:dyDescent="0.3">
      <c r="A9" s="11"/>
      <c r="B9" s="10"/>
      <c r="C9" s="10"/>
      <c r="D9" s="10"/>
      <c r="E9" s="10"/>
      <c r="F9" s="10"/>
      <c r="G9" s="10"/>
      <c r="H9" s="10"/>
    </row>
    <row r="10" spans="1:11" s="27" customFormat="1" ht="24" customHeight="1" x14ac:dyDescent="0.3">
      <c r="A10" s="5"/>
      <c r="B10" s="30">
        <f t="array" ref="B10:H10">GiorniESettimane+DATE(AnnoCalendario,12,1)-WEEKDAY(DATE(AnnoCalendario,12,1),(InizioSettimana="Monday")+1)+22</f>
        <v>46012</v>
      </c>
      <c r="C10" s="30">
        <v>46013</v>
      </c>
      <c r="D10" s="30">
        <v>46014</v>
      </c>
      <c r="E10" s="30">
        <v>46015</v>
      </c>
      <c r="F10" s="30">
        <v>46016</v>
      </c>
      <c r="G10" s="30">
        <v>46017</v>
      </c>
      <c r="H10" s="30">
        <v>46018</v>
      </c>
    </row>
    <row r="11" spans="1:11" s="28" customFormat="1" ht="56.1" customHeight="1" x14ac:dyDescent="0.3">
      <c r="A11" s="11"/>
      <c r="B11" s="10"/>
      <c r="C11" s="10"/>
      <c r="D11" s="10"/>
      <c r="E11" s="10"/>
      <c r="F11" s="10"/>
      <c r="G11" s="10"/>
      <c r="H11" s="10"/>
    </row>
    <row r="12" spans="1:11" s="27" customFormat="1" ht="24" customHeight="1" x14ac:dyDescent="0.3">
      <c r="A12" s="5"/>
      <c r="B12" s="30">
        <f t="array" ref="B12:H12">GiorniESettimane+DATE(AnnoCalendario,12,1)-WEEKDAY(DATE(AnnoCalendario,12,1),(InizioSettimana="Monday")+1)+29</f>
        <v>46019</v>
      </c>
      <c r="C12" s="30">
        <v>46020</v>
      </c>
      <c r="D12" s="30">
        <v>46021</v>
      </c>
      <c r="E12" s="30">
        <v>46022</v>
      </c>
      <c r="F12" s="30">
        <v>46023</v>
      </c>
      <c r="G12" s="30">
        <v>46024</v>
      </c>
      <c r="H12" s="30">
        <v>46025</v>
      </c>
    </row>
    <row r="13" spans="1:11" s="28" customFormat="1" ht="56.1" customHeight="1" x14ac:dyDescent="0.3">
      <c r="A13" s="11"/>
      <c r="B13" s="10"/>
      <c r="C13" s="10"/>
      <c r="D13" s="10"/>
      <c r="E13" s="10"/>
      <c r="F13" s="10"/>
      <c r="G13" s="10"/>
      <c r="H13" s="10"/>
    </row>
    <row r="14" spans="1:11" s="27" customFormat="1" ht="24" customHeight="1" x14ac:dyDescent="0.3">
      <c r="A14" s="5"/>
      <c r="B14" s="30">
        <f t="array" ref="B14:C14">GiorniESettimane+DATE(AnnoCalendario,12,1)-WEEKDAY(DATE(AnnoCalendario,12,1),(InizioSettimana="Monday")+1)+36</f>
        <v>46026</v>
      </c>
      <c r="C14" s="30">
        <v>46027</v>
      </c>
      <c r="D14" s="37" t="s">
        <v>0</v>
      </c>
      <c r="E14" s="37"/>
      <c r="F14" s="37"/>
      <c r="G14" s="37"/>
      <c r="H14" s="38"/>
    </row>
    <row r="15" spans="1:11"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2025-05-22T14:57:44Z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